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700" tabRatio="486" activeTab="0"/>
  </bookViews>
  <sheets>
    <sheet name="Vodovod" sheetId="1" r:id="rId1"/>
  </sheets>
  <definedNames>
    <definedName name="_xlnm.Print_Area" localSheetId="0">'Vodovod'!$A$1:$G$247</definedName>
  </definedNames>
  <calcPr fullCalcOnLoad="1"/>
</workbook>
</file>

<file path=xl/sharedStrings.xml><?xml version="1.0" encoding="utf-8"?>
<sst xmlns="http://schemas.openxmlformats.org/spreadsheetml/2006/main" count="302" uniqueCount="194">
  <si>
    <t>1.</t>
  </si>
  <si>
    <t>2.</t>
  </si>
  <si>
    <t>3.</t>
  </si>
  <si>
    <t>PREDDELA</t>
  </si>
  <si>
    <t>kos</t>
  </si>
  <si>
    <t>PREDDELA SKUPAJ:</t>
  </si>
  <si>
    <t>ZEMELJSKA DELA</t>
  </si>
  <si>
    <t>ur</t>
  </si>
  <si>
    <t>ZEMELJSKA DELA SKUPAJ:</t>
  </si>
  <si>
    <t>Gradbena dela za izvajanje in zaščito začasnih "by-passov" za nemoteno oskrbo prebivalcev z vodo v času gradnje</t>
  </si>
  <si>
    <t>Zakoličba trase vodovoda z niveliranjem</t>
  </si>
  <si>
    <t>Izdelava in postavitev gradbenih profilov</t>
  </si>
  <si>
    <t>m2</t>
  </si>
  <si>
    <t>m3</t>
  </si>
  <si>
    <t>m1</t>
  </si>
  <si>
    <t>Preboj odprtine v  obstoječe vodomerne jaške</t>
  </si>
  <si>
    <t xml:space="preserve">Ročno spodkopavanje pod AB zidovi      </t>
  </si>
  <si>
    <t>BETONSKA DELA</t>
  </si>
  <si>
    <t>Izdelava betonskih sidrnih blokov dim 40x20x20 MB25, komplet z opažanjem in za montažo nadzemnega hidranta.</t>
  </si>
  <si>
    <t>MONTAŽNA DELA</t>
  </si>
  <si>
    <t>Dobava in montaža vodovodnih cevi iz nodularne litine DN100/PN16 s standardnimi spojkami STD, zunanje in notranje zaščitenih proti koroziji (notranja cementna zaščita), komplet s spojnim in tesnilnim materialom.</t>
  </si>
  <si>
    <t>Dobava in  montaža PE-HD cevi za začasni priklop komplet s plastičnimi T kosi, odcepi in spojkami.</t>
  </si>
  <si>
    <t>Dobava in montaža fazonskih kosov iz nodularne litine PN16 s standardnimi spojkami STD zunanje in notranje zaščitenih proti koroziji.</t>
  </si>
  <si>
    <t>EU DN100</t>
  </si>
  <si>
    <t>X DN80/R2''</t>
  </si>
  <si>
    <t>N-kos DN100</t>
  </si>
  <si>
    <t>Dobava in montaža ovalnega zasuna NP16 DN100, komplet s tesnilnim in montažnim materialom</t>
  </si>
  <si>
    <t>Dobava in montaža ročnega kola za ovalne zasune DN100, D=250</t>
  </si>
  <si>
    <t>Dobava in montaža vgradbene garniture za zasune komplet s cestno kapo DN80, vgradbena višina h=1,2-1,8 m</t>
  </si>
  <si>
    <t>Dobava in  montaža krogličnega ventila NP16 DN50, skupaj s tesnilnim in spojnim materialom.</t>
  </si>
  <si>
    <t>Dobava in montaža enojnega odzračevalnega ventila DN50 (navojnega) skupaj s tesnilnim in montažnim materialom.</t>
  </si>
  <si>
    <t>Dobava in montaža požarne ''C'' spojke DN50</t>
  </si>
  <si>
    <t>Tlačni preizkus vodotesnosti cevovoda.</t>
  </si>
  <si>
    <t>Izpiranje cevovoda</t>
  </si>
  <si>
    <t>Dobava in polaganje opozorilnega traku.</t>
  </si>
  <si>
    <t>Dezinfekcija in sanitarni preizkus cevovoda.</t>
  </si>
  <si>
    <t>ZAKLJUČNA DELA</t>
  </si>
  <si>
    <t>Projektantski nadzor</t>
  </si>
  <si>
    <t>4.</t>
  </si>
  <si>
    <t>BETONSKA DELA SKUPAJ:</t>
  </si>
  <si>
    <t>5.</t>
  </si>
  <si>
    <t>MONTAŽNA DELA SKUPAJ:</t>
  </si>
  <si>
    <t>DN 50</t>
  </si>
  <si>
    <t>DN 20</t>
  </si>
  <si>
    <t>Zakoličba vodovodnih jaškov</t>
  </si>
  <si>
    <t>Zakoličba obstoječih komunalnih naprav '(križanja in približevanja) in označitev - elektroinstalacije, PTT, vodovod, kanalizacija, plin - obračun po dejanskih stroških</t>
  </si>
  <si>
    <t>pavšal</t>
  </si>
  <si>
    <t>4.1</t>
  </si>
  <si>
    <t>4.2</t>
  </si>
  <si>
    <t>4.3</t>
  </si>
  <si>
    <t>4.4</t>
  </si>
  <si>
    <t>4.5</t>
  </si>
  <si>
    <t>4.7</t>
  </si>
  <si>
    <t>(10%) investicisjke vrednosti</t>
  </si>
  <si>
    <t>1.1</t>
  </si>
  <si>
    <t>1.2</t>
  </si>
  <si>
    <t>1.3</t>
  </si>
  <si>
    <t>1.4</t>
  </si>
  <si>
    <t>1.5</t>
  </si>
  <si>
    <t>2.1</t>
  </si>
  <si>
    <t>1.6</t>
  </si>
  <si>
    <t>Črpanje vode iz jarkov med izkopom in montažo (obračun po dejansko porabljenem času)</t>
  </si>
  <si>
    <t>Izdelava posteljice in zasip vodovodnih cevi s peščenim materialom 0/4 ter ročno komprimiranje v plasteh po 15 cm do visine 15 cm nad temenom cevi</t>
  </si>
  <si>
    <t xml:space="preserve">Zasip jarka hišnih priključkov z izkopanim materialom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</si>
  <si>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</si>
  <si>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</si>
  <si>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</si>
  <si>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</si>
  <si>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</si>
  <si>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</si>
  <si>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</si>
  <si>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</si>
  <si>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</si>
  <si>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</si>
  <si>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</si>
  <si>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Ročni izkop zemljine III. in IV. ktg. na križanjih z ostalimi komunalnimi vodi ter za izdelavo hišnih priključkov z odmetom na rob gradbene jame</t>
  </si>
  <si>
    <t>Strojni izkop v terenu III.-IV. ktg. za hišne priključke z odmetom na rob gradbene jame</t>
  </si>
  <si>
    <t xml:space="preserve">Planiranje dna vodovodnega jarka s točnostjo +/-3cm                 </t>
  </si>
  <si>
    <t>Izdelava vodovodnega jaška (RJ-3) za vgradnjo odzračevalnika, izdelanega iz betonske cevi fi500 dolžine cca 60cm komplet z vsemi pomožnimi deli (podložni beton, LŽ pokrovo fi500, termoizolacijski pokrov iz prešanega stiroporja d=5cm, fi500,obdelavo dna).</t>
  </si>
  <si>
    <t>Zatesnitev cevnih prebojev skozi armirane stene premera do 20cm s pomočjo tesnilnega ekspanzijskega traka na bazi betonita in kavčuka ter vodotesnega ometa.</t>
  </si>
  <si>
    <t>3.1</t>
  </si>
  <si>
    <t>3.3</t>
  </si>
  <si>
    <t>Dobava in montaža pocinkanih srednjetežkih navojnih cevi DN25 za izdelavo hišnih priključkov, komplet s fazonskimi kosi, spojnim in tesnilnim materialom.</t>
  </si>
  <si>
    <t>Strojni izkop jarkov za vodovod v terenu III. in IV. ktg., širine do 1,5m, globine do 2m, naklon brežin 75° z nakladanjem in odvozom na deponijo do 5km</t>
  </si>
  <si>
    <t>ZAKLJUČNA DELA SKUPAJ:</t>
  </si>
  <si>
    <t>EU DN150</t>
  </si>
  <si>
    <t>FF DN150 L=600 sidran</t>
  </si>
  <si>
    <t>FF DN100 L=500 sidran</t>
  </si>
  <si>
    <t>FF DN100 L=500</t>
  </si>
  <si>
    <t>T DN100/DN100</t>
  </si>
  <si>
    <t>Dobava in montaža ovalnega zasuna NP16 DN150, komplet s tesnilnim in montažnim materialom</t>
  </si>
  <si>
    <t>Dobava in montaža nadzemnega hidranta DN100, NP16 za globino vgradnje h=1,35m, skupaj z montažnim in tesnilnim materilom.</t>
  </si>
  <si>
    <t>4.6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</si>
  <si>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</si>
  <si>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</si>
  <si>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</si>
  <si>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</si>
  <si>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</si>
  <si>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</si>
  <si>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</si>
  <si>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</si>
  <si>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</si>
  <si>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</si>
  <si>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</si>
  <si>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</si>
  <si>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</si>
  <si>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</si>
  <si>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</si>
  <si>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</si>
  <si>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</si>
  <si>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</si>
  <si>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5.3</t>
  </si>
  <si>
    <t>5.4</t>
  </si>
  <si>
    <t>SANACIJA JAVNEGA VODOVODA PO ČARGOVI ULICI V KANALU</t>
  </si>
  <si>
    <t>POPIS DEL S PREDIZMERAMI</t>
  </si>
  <si>
    <t xml:space="preserve">                                  R E K A P I T U L A C I J A </t>
  </si>
  <si>
    <t xml:space="preserve">Odrez asfalta debeline 10 cm z ročno motorno rezalko </t>
  </si>
  <si>
    <t>Strojno rušenje asfalta debeline 10 cm z nakladanjem ruševin na kamion in odvozom ruševin na stalno gradbeno deponijo vključno s stroški deponije</t>
  </si>
  <si>
    <t>Strojni izkop  za vodovodne jaške v terenu III.-IV. ktg., globine do 2,5m, naklon brežin 75° z nakladanjem in odvozom na deponijo do 5km</t>
  </si>
  <si>
    <t>Dobava materiala in strojna izdelava spodnjega ustroja asfaltnega cestišča iz tamponskega materiala z planiranjem in valjanjem površine v plasteh po 20 cm</t>
  </si>
  <si>
    <t>Utrjevanje zgornjega ustroja v slojih do 10cm, z vibracijskim valjarjem z močjo nad 18kw in fino planiranje pred polaganjem asfalta</t>
  </si>
  <si>
    <t>Dobava in polaganje sloja bitumgramoza (0/16) v uvaljni debelini 5cm, na že uvaljan spodnji sloj, ter dobava in polaganje asfaltbetona (0/8) na pripravljeno podlago, uvaljanje debeline 3 cm</t>
  </si>
  <si>
    <t>Premaz spojev na stikih med starim in novim asfaltom</t>
  </si>
  <si>
    <t>2.13</t>
  </si>
  <si>
    <t>Zasip vodovodnega jarka in gradbene jame revizijskih jaškov z materialom od izkopa, ter komprimiranje v plasteh po 20 cm</t>
  </si>
  <si>
    <t>Zasip vodovodnega jarka z materialom od izkopa finih frakcij v debelini 20cm, s komprimiranjem</t>
  </si>
  <si>
    <t>Nakladanje in odvoz izkopanega materiala v stalno deponijo (oddaljeno do 5km)</t>
  </si>
  <si>
    <t>2.14</t>
  </si>
  <si>
    <t>2.15</t>
  </si>
  <si>
    <t>2.16</t>
  </si>
  <si>
    <t>2.17</t>
  </si>
  <si>
    <t>2.18</t>
  </si>
  <si>
    <t>Izdelava vodovodnega jaška (RJ-2) iz AB MB30 komplet z vsemi pomožnimi deli (opaž, armatura, podložni beton, izdelava betonskih podstavkov, zatesnitvijo delovnih stikov in predorov cevi s tesnilnim trakom iz betonita in kavčuka, LŽ pokrovom 60x60, vstopne lestve, zunanja hidroizolacija, plastiče pohodne rešetke z okvirjem dim 45x45cm, termoizolacijski pokrov iz prešanega stiroporja d=5cm). Debelina sten 20cm Zunanje dimenzije jaška 2.04x1.77x2.1m</t>
  </si>
  <si>
    <t>Izdelava vodovodnega jaška (RJ-3) iz AB MB30 komplet z vsemi pomožnimi deli (opaž, armatura, podložni beton, izdelava betonskih podstavkov, zatesnitvijo delovnih stikov in predorov cevi s tesnilnim trakom iz betonita in kavčuka, LŽ pokrovom 60x60, vstopne lestve, zunanja hidroizolacija, plastiče pohodne rešetke z okvirjem dim 45x45cm, termoizolacijski pokrov iz prešanega stiroporja d=5cm). Debelina sten 20cm Zunanje dimenzije jaška 2.11x1.84x2.1m</t>
  </si>
  <si>
    <t>3.2</t>
  </si>
  <si>
    <t>3.4</t>
  </si>
  <si>
    <t>3.5</t>
  </si>
  <si>
    <t>3.6</t>
  </si>
  <si>
    <t>Dobava in montaža vodovodnih cevi iz nodularne litine DN125/PN16 s standardnimi spojkami STD, zunanje in notranje zaščitenih proti koroziji (notranja cementna zaščita), komplet s spojnim in tesnilnim materialom.</t>
  </si>
  <si>
    <t>Ostala dodatna in nepredvidena dela. Obračun po dejanskih stroških porabe časa in materiala evidentiranega v gradbenem dnevniku in potrjenega s strani nadzornega organa.</t>
  </si>
  <si>
    <t xml:space="preserve">Izdelava PID tehnične dokumentacije (4 izvodi), komplet s projektom za obratovanje in vzdrževanje </t>
  </si>
  <si>
    <t>(4%) investicisjke vrednosti</t>
  </si>
  <si>
    <t>Čiščenje terena po končani gradnji</t>
  </si>
  <si>
    <t>EU DN125</t>
  </si>
  <si>
    <t>EU DN80</t>
  </si>
  <si>
    <t>MMK11.25° DN125</t>
  </si>
  <si>
    <t>MMA DN125/DN80</t>
  </si>
  <si>
    <t>MMB DN125/DN100</t>
  </si>
  <si>
    <t>FF DN125 L=600 sidran</t>
  </si>
  <si>
    <t>TT DN150/DN125</t>
  </si>
  <si>
    <t>T DN125/DN80</t>
  </si>
  <si>
    <t>T DN100/DN80</t>
  </si>
  <si>
    <t>T DN125/DN100</t>
  </si>
  <si>
    <t>FFR DN125/DN100</t>
  </si>
  <si>
    <t>X DN100/DN40</t>
  </si>
  <si>
    <t>MDK DN150</t>
  </si>
  <si>
    <t>MDK DN125</t>
  </si>
  <si>
    <t>MDK DN100</t>
  </si>
  <si>
    <t>MDK DN80</t>
  </si>
  <si>
    <t>Dobava in montaža ovalnega zasuna NP16 DN125, komplet s tesnilnim in montažnim materialom</t>
  </si>
  <si>
    <t>Dobava in montaža ovalnega zasuna NP16 DN80, komplet s tesnilnim in montažnim materialom</t>
  </si>
  <si>
    <t xml:space="preserve">Dobava in montaža univerzalne navrtne spojke DN125/R1'', skupaj z montažnim in tesnilnim materialom ter kotnim priključkom DN25. </t>
  </si>
  <si>
    <t>Dobava in montaža PVC cevi DN160 za zaščito cevovoda pri križanju s kanalizacijo in vodotoki, skupaj s tesnilnim in montažnim materialom.</t>
  </si>
  <si>
    <t>Dobava in montaža PVC cevi DN75 za odvodnjavanje vodovodnih revizijskih jaškov, skupaj s tesnilnim in montažnim materialom.</t>
  </si>
  <si>
    <t>5.2</t>
  </si>
  <si>
    <t>FF DN80 L=500 sidran</t>
  </si>
  <si>
    <t>FF DN100 L=600 sidran</t>
  </si>
  <si>
    <t>Izdelava vodovodnega jaška (RJ-4) iz AB MB30 komplet z vsemi pomožnimi deli (opaž, armatura, podložni beton, izdelava betonskih podstavkov, zatesnitvijo delovnih stikov in predorov cevi s tesnilnim trakom iz betonita in kavčuka, LŽ pokrovom 60x60, vstopne lestve, zunanja hidroizolacija, plastiče pohodne rešetke z okvirjem dim 45x45cm, termoizolacijski pokrov iz prešanega stiroporja d=5cm). Debelina sten 20cm Zunanje dimenzije jaška 2,22x1.7x2.1m</t>
  </si>
  <si>
    <t>Obveščanje potrošnikov o izvajanju del na vodovodu in možnih motnjah v oskrbi z vodo</t>
  </si>
  <si>
    <t>Dobava in vgradnja prefabriciranega vodovodnega jaška za vgradnjo enega, dveh oz. treh vodomernih števcev DN20,  dim. 100x100 višine 120cm komplet z vsemi pomožnimi deli (podložni beton, LŽ pokrovo 600x600, termoizolacijski pokrov iz prešanega stiroporja d=5cm.</t>
  </si>
  <si>
    <t>3.7</t>
  </si>
  <si>
    <t>Prevezava obstoječih hišnih priključkov v jaških, komplet z dobavo in montažo fitingov (poc.koleno n.n. , z.n.), skupaj s tesnilni in spojnimi materiali.</t>
  </si>
  <si>
    <t>Proizvod: DIEHL</t>
  </si>
  <si>
    <t>Qn=2,5m3/h</t>
  </si>
  <si>
    <t>Qmax=5m3/h</t>
  </si>
  <si>
    <t>4.25</t>
  </si>
  <si>
    <t>4.26</t>
  </si>
  <si>
    <t>%</t>
  </si>
  <si>
    <t>1.7</t>
  </si>
  <si>
    <t>Izdelava elaborata za začasno prometno ureditev, pridobitev dovoljenja za zaporo ceste, postavitev in odstranitev prometne signalizacije ter dnevni najem za čas gradnje ter usmerjanje prometa v času gradnje. (Obračuna se po gradbeni knjigi in specifikaciji)</t>
  </si>
  <si>
    <t>kompl.</t>
  </si>
  <si>
    <t>Zavarovanje prometa med gradnjo (postavitev zaščitne ograje in premostitvenih objektov za pešce,  postavitev premostitvenih objektov za ostali promet). Obračuna se po gradbeni knjigi in specifikaciji.</t>
  </si>
  <si>
    <t>1.8</t>
  </si>
  <si>
    <t>Dobava in montaža pocinkanih plastificiranih srednjetežkih navojnih cevi DN40 za izdelavo hišnih priključkov, komplet s fazonskimi kosi, spojnim in tesnilnim materialom.</t>
  </si>
  <si>
    <t>Dobava in montaža: vodomer DN20 za sanitarno vodo ustrezno umerjen, komplet z atestom o umiritvi, holenderskimi priključki ter tesnilnim materialom, z možnostjo dalinskega priklopa (ustreznost vodomera uskladiti z upravljalcem javnega vodovoda)</t>
  </si>
  <si>
    <t>Izdelava elaborata KKN in vnos v kataster komunalnih naprav</t>
  </si>
  <si>
    <t>SKUPAJ BREZ DDV:</t>
  </si>
  <si>
    <t>EM</t>
  </si>
  <si>
    <t xml:space="preserve"> KOL </t>
  </si>
  <si>
    <t xml:space="preserve"> cena € za enoto </t>
  </si>
  <si>
    <t xml:space="preserve"> cena € za količino </t>
  </si>
  <si>
    <t>DDV</t>
  </si>
  <si>
    <t>SKUPAJ Z DDV</t>
  </si>
  <si>
    <t>5.5.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</si>
</sst>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0000"/>
    <numFmt numFmtId="173" formatCode="0.0"/>
    <numFmt numFmtId="174" formatCode="#,##0\ _S_I_T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\ &quot;SIT&quot;"/>
    <numFmt numFmtId="184" formatCode="#,##0\ &quot;SIT&quot;"/>
    <numFmt numFmtId="185" formatCode="#,##0.0"/>
    <numFmt numFmtId="186" formatCode="#,##0.0\ &quot;SIT&quot;"/>
    <numFmt numFmtId="187" formatCode="[$-424]d\.\ mmmm\ yyyy"/>
    <numFmt numFmtId="188" formatCode="&quot;True&quot;;&quot;True&quot;;&quot;False&quot;"/>
    <numFmt numFmtId="189" formatCode="&quot;On&quot;;&quot;On&quot;;&quot;Off&quot;"/>
    <numFmt numFmtId="190" formatCode="#,##0.00\ &quot;€&quot;"/>
  </numFmts>
  <fonts count="39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sz val="10"/>
      <name val="Century Gothic CE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Century Gothic CE"/>
      <family val="0"/>
    </font>
    <font>
      <u val="single"/>
      <sz val="10"/>
      <color indexed="36"/>
      <name val="Century Gothic CE"/>
      <family val="0"/>
    </font>
    <font>
      <b/>
      <sz val="10"/>
      <color indexed="10"/>
      <name val="Arial"/>
      <family val="2"/>
    </font>
    <font>
      <sz val="10"/>
      <color indexed="10"/>
      <name val="Century Gothic CE"/>
      <family val="2"/>
    </font>
    <font>
      <b/>
      <sz val="10"/>
      <name val="Century Gothic CE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Century Gothic CE"/>
      <family val="0"/>
    </font>
    <font>
      <sz val="12"/>
      <name val="Arial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>
      <alignment/>
      <protection/>
    </xf>
    <xf numFmtId="0" fontId="29" fillId="17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2" fillId="0" borderId="6" applyNumberFormat="0" applyFill="0" applyAlignment="0" applyProtection="0"/>
    <xf numFmtId="0" fontId="33" fillId="23" borderId="7" applyNumberFormat="0" applyAlignment="0" applyProtection="0"/>
    <xf numFmtId="0" fontId="34" fillId="16" borderId="8" applyNumberFormat="0" applyAlignment="0" applyProtection="0"/>
    <xf numFmtId="0" fontId="3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8" applyNumberFormat="0" applyAlignment="0" applyProtection="0"/>
    <xf numFmtId="0" fontId="37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0" fillId="0" borderId="0" xfId="41" applyFont="1" applyAlignment="1">
      <alignment horizontal="center"/>
      <protection/>
    </xf>
    <xf numFmtId="0" fontId="5" fillId="0" borderId="0" xfId="41">
      <alignment/>
      <protection/>
    </xf>
    <xf numFmtId="0" fontId="5" fillId="0" borderId="0" xfId="41" applyAlignment="1">
      <alignment horizontal="center"/>
      <protection/>
    </xf>
    <xf numFmtId="0" fontId="0" fillId="0" borderId="0" xfId="41" applyFont="1" applyFill="1">
      <alignment/>
      <protection/>
    </xf>
    <xf numFmtId="0" fontId="0" fillId="0" borderId="0" xfId="41" applyFont="1" applyFill="1" applyAlignment="1">
      <alignment horizontal="center"/>
      <protection/>
    </xf>
    <xf numFmtId="0" fontId="0" fillId="0" borderId="0" xfId="41" applyFont="1" applyFill="1" applyBorder="1">
      <alignment/>
      <protection/>
    </xf>
    <xf numFmtId="183" fontId="0" fillId="0" borderId="0" xfId="41" applyNumberFormat="1" applyFont="1" applyBorder="1">
      <alignment/>
      <protection/>
    </xf>
    <xf numFmtId="0" fontId="0" fillId="0" borderId="0" xfId="41" applyFont="1" applyFill="1" applyBorder="1" applyAlignment="1">
      <alignment horizontal="center"/>
      <protection/>
    </xf>
    <xf numFmtId="4" fontId="3" fillId="0" borderId="0" xfId="41" applyNumberFormat="1" applyFont="1" applyFill="1" applyAlignment="1">
      <alignment horizontal="center"/>
      <protection/>
    </xf>
    <xf numFmtId="4" fontId="0" fillId="0" borderId="0" xfId="41" applyNumberFormat="1" applyFont="1" applyAlignment="1">
      <alignment horizontal="right"/>
      <protection/>
    </xf>
    <xf numFmtId="4" fontId="0" fillId="0" borderId="0" xfId="41" applyNumberFormat="1" applyFont="1" applyFill="1" applyAlignment="1">
      <alignment horizontal="right"/>
      <protection/>
    </xf>
    <xf numFmtId="4" fontId="0" fillId="0" borderId="0" xfId="41" applyNumberFormat="1" applyFont="1" applyFill="1" applyBorder="1" applyAlignment="1">
      <alignment horizontal="right"/>
      <protection/>
    </xf>
    <xf numFmtId="4" fontId="0" fillId="0" borderId="0" xfId="41" applyNumberFormat="1" applyFont="1" applyBorder="1" applyAlignment="1">
      <alignment horizontal="right"/>
      <protection/>
    </xf>
    <xf numFmtId="4" fontId="5" fillId="0" borderId="0" xfId="41" applyNumberFormat="1" applyAlignment="1">
      <alignment horizontal="right"/>
      <protection/>
    </xf>
    <xf numFmtId="4" fontId="0" fillId="0" borderId="0" xfId="0" applyNumberFormat="1" applyAlignment="1">
      <alignment/>
    </xf>
    <xf numFmtId="4" fontId="1" fillId="0" borderId="0" xfId="41" applyNumberFormat="1" applyFont="1" applyFill="1" applyAlignment="1">
      <alignment horizontal="right"/>
      <protection/>
    </xf>
    <xf numFmtId="4" fontId="0" fillId="0" borderId="0" xfId="0" applyNumberFormat="1" applyBorder="1" applyAlignment="1">
      <alignment/>
    </xf>
    <xf numFmtId="0" fontId="0" fillId="0" borderId="0" xfId="41" applyFont="1" applyFill="1" applyAlignment="1">
      <alignment vertical="top" wrapText="1"/>
      <protection/>
    </xf>
    <xf numFmtId="4" fontId="3" fillId="0" borderId="0" xfId="0" applyNumberFormat="1" applyFont="1" applyFill="1" applyAlignment="1">
      <alignment horizontal="right"/>
    </xf>
    <xf numFmtId="4" fontId="6" fillId="0" borderId="0" xfId="41" applyNumberFormat="1" applyFont="1" applyFill="1">
      <alignment/>
      <protection/>
    </xf>
    <xf numFmtId="4" fontId="0" fillId="0" borderId="0" xfId="0" applyNumberFormat="1" applyFont="1" applyFill="1" applyAlignment="1">
      <alignment/>
    </xf>
    <xf numFmtId="4" fontId="11" fillId="0" borderId="0" xfId="0" applyNumberFormat="1" applyFont="1" applyBorder="1" applyAlignment="1">
      <alignment/>
    </xf>
    <xf numFmtId="4" fontId="0" fillId="0" borderId="0" xfId="41" applyNumberFormat="1" applyFont="1" applyFill="1" applyAlignment="1">
      <alignment horizontal="right"/>
      <protection/>
    </xf>
    <xf numFmtId="0" fontId="3" fillId="0" borderId="0" xfId="41" applyFont="1" applyFill="1" applyAlignment="1">
      <alignment vertical="top" wrapText="1"/>
      <protection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4" fontId="1" fillId="0" borderId="0" xfId="41" applyNumberFormat="1" applyFont="1" applyFill="1" applyAlignment="1">
      <alignment horizontal="right"/>
      <protection/>
    </xf>
    <xf numFmtId="4" fontId="5" fillId="0" borderId="0" xfId="41" applyNumberFormat="1" applyFont="1" applyFill="1" applyAlignment="1">
      <alignment horizontal="right"/>
      <protection/>
    </xf>
    <xf numFmtId="0" fontId="5" fillId="0" borderId="0" xfId="41" applyFill="1">
      <alignment/>
      <protection/>
    </xf>
    <xf numFmtId="4" fontId="1" fillId="0" borderId="0" xfId="41" applyNumberFormat="1" applyFont="1" applyFill="1">
      <alignment/>
      <protection/>
    </xf>
    <xf numFmtId="0" fontId="12" fillId="0" borderId="0" xfId="41" applyFont="1" applyFill="1">
      <alignment/>
      <protection/>
    </xf>
    <xf numFmtId="0" fontId="3" fillId="0" borderId="0" xfId="0" applyFont="1" applyFill="1" applyAlignment="1">
      <alignment vertical="top" wrapText="1"/>
    </xf>
    <xf numFmtId="4" fontId="0" fillId="0" borderId="0" xfId="0" applyNumberFormat="1" applyFill="1" applyAlignment="1">
      <alignment/>
    </xf>
    <xf numFmtId="0" fontId="5" fillId="0" borderId="0" xfId="41" applyFill="1" applyAlignment="1">
      <alignment horizontal="center"/>
      <protection/>
    </xf>
    <xf numFmtId="4" fontId="5" fillId="0" borderId="0" xfId="41" applyNumberFormat="1" applyFill="1" applyAlignment="1">
      <alignment horizontal="right"/>
      <protection/>
    </xf>
    <xf numFmtId="4" fontId="2" fillId="0" borderId="0" xfId="41" applyNumberFormat="1" applyFont="1" applyFill="1" applyAlignment="1">
      <alignment horizontal="right"/>
      <protection/>
    </xf>
    <xf numFmtId="4" fontId="3" fillId="0" borderId="0" xfId="41" applyNumberFormat="1" applyFont="1" applyFill="1" applyAlignment="1">
      <alignment vertical="top" wrapText="1"/>
      <protection/>
    </xf>
    <xf numFmtId="0" fontId="3" fillId="0" borderId="0" xfId="41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4" fontId="6" fillId="0" borderId="0" xfId="41" applyNumberFormat="1" applyFont="1" applyFill="1">
      <alignment/>
      <protection/>
    </xf>
    <xf numFmtId="0" fontId="3" fillId="0" borderId="0" xfId="41" applyFont="1" applyFill="1" applyAlignment="1">
      <alignment horizontal="center"/>
      <protection/>
    </xf>
    <xf numFmtId="4" fontId="10" fillId="0" borderId="0" xfId="41" applyNumberFormat="1" applyFont="1" applyFill="1" applyAlignment="1">
      <alignment horizontal="right"/>
      <protection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left"/>
    </xf>
    <xf numFmtId="49" fontId="0" fillId="0" borderId="0" xfId="41" applyNumberFormat="1" applyFont="1" applyFill="1">
      <alignment/>
      <protection/>
    </xf>
    <xf numFmtId="0" fontId="5" fillId="0" borderId="0" xfId="41" applyBorder="1">
      <alignment/>
      <protection/>
    </xf>
    <xf numFmtId="0" fontId="1" fillId="0" borderId="0" xfId="41" applyFont="1" applyFill="1">
      <alignment/>
      <protection/>
    </xf>
    <xf numFmtId="0" fontId="12" fillId="0" borderId="0" xfId="41" applyFont="1">
      <alignment/>
      <protection/>
    </xf>
    <xf numFmtId="0" fontId="1" fillId="0" borderId="0" xfId="0" applyFont="1" applyFill="1" applyAlignment="1">
      <alignment/>
    </xf>
    <xf numFmtId="0" fontId="5" fillId="0" borderId="0" xfId="41" applyFont="1" applyFill="1">
      <alignment/>
      <protection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" fontId="6" fillId="0" borderId="0" xfId="41" applyNumberFormat="1" applyFont="1" applyFill="1" applyAlignment="1">
      <alignment vertical="top" wrapText="1"/>
      <protection/>
    </xf>
    <xf numFmtId="4" fontId="6" fillId="0" borderId="0" xfId="41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4" fontId="0" fillId="0" borderId="0" xfId="41" applyNumberFormat="1" applyFont="1" applyFill="1" applyBorder="1" applyAlignment="1">
      <alignment horizontal="right"/>
      <protection/>
    </xf>
    <xf numFmtId="0" fontId="5" fillId="0" borderId="0" xfId="41" applyFont="1" applyFill="1" applyBorder="1">
      <alignment/>
      <protection/>
    </xf>
    <xf numFmtId="0" fontId="5" fillId="0" borderId="0" xfId="41" applyFont="1" applyBorder="1">
      <alignment/>
      <protection/>
    </xf>
    <xf numFmtId="0" fontId="5" fillId="0" borderId="0" xfId="41" applyAlignment="1">
      <alignment vertical="top" wrapText="1"/>
      <protection/>
    </xf>
    <xf numFmtId="0" fontId="5" fillId="0" borderId="0" xfId="41" applyFill="1" applyBorder="1">
      <alignment/>
      <protection/>
    </xf>
    <xf numFmtId="0" fontId="12" fillId="0" borderId="0" xfId="41" applyFont="1" applyAlignment="1">
      <alignment horizontal="center"/>
      <protection/>
    </xf>
    <xf numFmtId="0" fontId="5" fillId="0" borderId="0" xfId="41" applyFont="1" applyAlignment="1">
      <alignment vertical="top" wrapText="1"/>
      <protection/>
    </xf>
    <xf numFmtId="0" fontId="5" fillId="0" borderId="0" xfId="41" applyFont="1" applyAlignment="1">
      <alignment horizontal="center"/>
      <protection/>
    </xf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 applyProtection="1">
      <alignment horizontal="left" wrapText="1"/>
      <protection/>
    </xf>
    <xf numFmtId="0" fontId="3" fillId="0" borderId="0" xfId="0" applyFont="1" applyBorder="1" applyAlignment="1">
      <alignment/>
    </xf>
    <xf numFmtId="171" fontId="3" fillId="0" borderId="0" xfId="60" applyNumberFormat="1" applyFont="1" applyBorder="1" applyAlignment="1">
      <alignment/>
    </xf>
    <xf numFmtId="171" fontId="3" fillId="0" borderId="0" xfId="6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1" fontId="6" fillId="0" borderId="0" xfId="60" applyNumberFormat="1" applyFont="1" applyBorder="1" applyAlignment="1">
      <alignment/>
    </xf>
    <xf numFmtId="171" fontId="6" fillId="0" borderId="0" xfId="6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71" fontId="14" fillId="0" borderId="0" xfId="60" applyNumberFormat="1" applyFont="1" applyBorder="1" applyAlignment="1">
      <alignment/>
    </xf>
    <xf numFmtId="171" fontId="14" fillId="0" borderId="0" xfId="60" applyNumberFormat="1" applyFont="1" applyBorder="1" applyAlignment="1">
      <alignment horizontal="center"/>
    </xf>
    <xf numFmtId="170" fontId="3" fillId="0" borderId="0" xfId="6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71" fontId="13" fillId="0" borderId="0" xfId="60" applyNumberFormat="1" applyFont="1" applyBorder="1" applyAlignment="1">
      <alignment/>
    </xf>
    <xf numFmtId="0" fontId="7" fillId="0" borderId="0" xfId="0" applyFont="1" applyBorder="1" applyAlignment="1">
      <alignment/>
    </xf>
    <xf numFmtId="171" fontId="7" fillId="0" borderId="0" xfId="60" applyNumberFormat="1" applyFont="1" applyBorder="1" applyAlignment="1">
      <alignment/>
    </xf>
    <xf numFmtId="4" fontId="0" fillId="0" borderId="0" xfId="0" applyNumberFormat="1" applyFont="1" applyFill="1" applyAlignment="1">
      <alignment horizontal="justify" vertical="justify" wrapText="1"/>
    </xf>
    <xf numFmtId="1" fontId="13" fillId="0" borderId="0" xfId="0" applyNumberFormat="1" applyFont="1" applyAlignment="1">
      <alignment/>
    </xf>
    <xf numFmtId="10" fontId="0" fillId="0" borderId="0" xfId="41" applyNumberFormat="1" applyFont="1" applyAlignment="1">
      <alignment vertical="top" wrapText="1"/>
      <protection/>
    </xf>
    <xf numFmtId="0" fontId="3" fillId="0" borderId="0" xfId="0" applyFont="1" applyBorder="1" applyAlignment="1">
      <alignment vertical="distributed" wrapText="1"/>
    </xf>
    <xf numFmtId="0" fontId="13" fillId="0" borderId="0" xfId="0" applyFont="1" applyBorder="1" applyAlignment="1">
      <alignment vertical="distributed" wrapText="1"/>
    </xf>
    <xf numFmtId="0" fontId="7" fillId="0" borderId="0" xfId="0" applyFont="1" applyBorder="1" applyAlignment="1">
      <alignment vertical="distributed" wrapText="1"/>
    </xf>
    <xf numFmtId="0" fontId="1" fillId="0" borderId="0" xfId="41" applyFont="1" applyAlignment="1">
      <alignment horizontal="left" vertical="top" wrapText="1"/>
      <protection/>
    </xf>
    <xf numFmtId="4" fontId="0" fillId="0" borderId="0" xfId="0" applyNumberFormat="1" applyFill="1" applyAlignment="1">
      <alignment wrapText="1"/>
    </xf>
    <xf numFmtId="0" fontId="1" fillId="0" borderId="0" xfId="41" applyFont="1" applyFill="1" applyBorder="1" applyAlignment="1">
      <alignment vertical="top" wrapText="1"/>
      <protection/>
    </xf>
    <xf numFmtId="0" fontId="1" fillId="0" borderId="0" xfId="41" applyFont="1" applyFill="1" applyAlignment="1">
      <alignment vertical="top" wrapText="1"/>
      <protection/>
    </xf>
    <xf numFmtId="0" fontId="12" fillId="0" borderId="0" xfId="41" applyFont="1" applyAlignment="1">
      <alignment vertical="top" wrapText="1"/>
      <protection/>
    </xf>
    <xf numFmtId="0" fontId="5" fillId="0" borderId="0" xfId="41" applyAlignment="1">
      <alignment wrapText="1"/>
      <protection/>
    </xf>
    <xf numFmtId="0" fontId="15" fillId="0" borderId="0" xfId="0" applyFont="1" applyBorder="1" applyAlignment="1">
      <alignment vertical="distributed" wrapText="1"/>
    </xf>
    <xf numFmtId="2" fontId="5" fillId="0" borderId="0" xfId="41" applyNumberFormat="1" applyAlignment="1">
      <alignment horizontal="center"/>
      <protection/>
    </xf>
    <xf numFmtId="2" fontId="0" fillId="0" borderId="0" xfId="41" applyNumberFormat="1" applyFont="1" applyAlignment="1">
      <alignment horizontal="center"/>
      <protection/>
    </xf>
    <xf numFmtId="2" fontId="0" fillId="0" borderId="0" xfId="41" applyNumberFormat="1" applyFont="1" applyFill="1" applyAlignment="1">
      <alignment horizontal="center"/>
      <protection/>
    </xf>
    <xf numFmtId="2" fontId="3" fillId="0" borderId="0" xfId="41" applyNumberFormat="1" applyFont="1" applyFill="1" applyAlignment="1">
      <alignment horizontal="center"/>
      <protection/>
    </xf>
    <xf numFmtId="2" fontId="6" fillId="0" borderId="0" xfId="41" applyNumberFormat="1" applyFont="1" applyFill="1" applyAlignment="1">
      <alignment horizontal="center"/>
      <protection/>
    </xf>
    <xf numFmtId="2" fontId="0" fillId="0" borderId="0" xfId="0" applyNumberFormat="1" applyFont="1" applyFill="1" applyAlignment="1">
      <alignment horizontal="center"/>
    </xf>
    <xf numFmtId="2" fontId="4" fillId="0" borderId="0" xfId="41" applyNumberFormat="1" applyFont="1" applyFill="1" applyAlignment="1">
      <alignment horizontal="center"/>
      <protection/>
    </xf>
    <xf numFmtId="2" fontId="0" fillId="0" borderId="0" xfId="0" applyNumberFormat="1" applyFill="1" applyAlignment="1">
      <alignment horizontal="center"/>
    </xf>
    <xf numFmtId="2" fontId="0" fillId="0" borderId="0" xfId="41" applyNumberFormat="1" applyFont="1" applyFill="1" applyBorder="1" applyAlignment="1">
      <alignment horizontal="center"/>
      <protection/>
    </xf>
    <xf numFmtId="2" fontId="0" fillId="0" borderId="0" xfId="41" applyNumberFormat="1" applyFont="1" applyFill="1" applyAlignment="1">
      <alignment horizontal="center"/>
      <protection/>
    </xf>
    <xf numFmtId="2" fontId="5" fillId="0" borderId="0" xfId="41" applyNumberFormat="1" applyFill="1" applyAlignment="1">
      <alignment horizontal="center"/>
      <protection/>
    </xf>
    <xf numFmtId="2" fontId="12" fillId="0" borderId="0" xfId="41" applyNumberFormat="1" applyFont="1" applyAlignment="1">
      <alignment horizontal="center"/>
      <protection/>
    </xf>
    <xf numFmtId="2" fontId="3" fillId="0" borderId="0" xfId="60" applyNumberFormat="1" applyFont="1" applyBorder="1" applyAlignment="1">
      <alignment horizontal="center"/>
    </xf>
    <xf numFmtId="2" fontId="6" fillId="0" borderId="0" xfId="60" applyNumberFormat="1" applyFont="1" applyBorder="1" applyAlignment="1">
      <alignment horizontal="center"/>
    </xf>
    <xf numFmtId="2" fontId="14" fillId="0" borderId="0" xfId="60" applyNumberFormat="1" applyFont="1" applyBorder="1" applyAlignment="1">
      <alignment horizontal="center"/>
    </xf>
    <xf numFmtId="2" fontId="13" fillId="0" borderId="0" xfId="60" applyNumberFormat="1" applyFont="1" applyBorder="1" applyAlignment="1">
      <alignment horizontal="center"/>
    </xf>
    <xf numFmtId="2" fontId="7" fillId="0" borderId="0" xfId="6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Alignment="1">
      <alignment horizontal="justify" vertical="justify" wrapText="1"/>
    </xf>
    <xf numFmtId="0" fontId="0" fillId="0" borderId="0" xfId="0" applyFill="1" applyAlignment="1">
      <alignment horizontal="justify" vertical="justify" wrapText="1"/>
    </xf>
    <xf numFmtId="16" fontId="16" fillId="0" borderId="0" xfId="41" applyNumberFormat="1" applyFont="1" applyFill="1" applyAlignment="1">
      <alignment vertical="top" wrapText="1"/>
      <protection/>
    </xf>
    <xf numFmtId="0" fontId="16" fillId="0" borderId="0" xfId="41" applyFont="1" applyFill="1" applyAlignment="1">
      <alignment horizontal="center"/>
      <protection/>
    </xf>
    <xf numFmtId="2" fontId="16" fillId="0" borderId="0" xfId="41" applyNumberFormat="1" applyFont="1" applyFill="1" applyAlignment="1">
      <alignment horizontal="center"/>
      <protection/>
    </xf>
    <xf numFmtId="4" fontId="16" fillId="0" borderId="0" xfId="41" applyNumberFormat="1" applyFont="1" applyFill="1" applyAlignment="1">
      <alignment horizontal="right"/>
      <protection/>
    </xf>
    <xf numFmtId="0" fontId="17" fillId="0" borderId="0" xfId="41" applyFont="1" applyFill="1">
      <alignment/>
      <protection/>
    </xf>
    <xf numFmtId="0" fontId="18" fillId="0" borderId="0" xfId="41" applyFont="1" applyFill="1">
      <alignment/>
      <protection/>
    </xf>
    <xf numFmtId="0" fontId="18" fillId="0" borderId="0" xfId="41" applyFont="1">
      <alignment/>
      <protection/>
    </xf>
    <xf numFmtId="4" fontId="7" fillId="0" borderId="0" xfId="41" applyNumberFormat="1" applyFont="1" applyFill="1" applyAlignment="1">
      <alignment vertical="top" wrapText="1"/>
      <protection/>
    </xf>
    <xf numFmtId="2" fontId="7" fillId="0" borderId="0" xfId="41" applyNumberFormat="1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10" xfId="41" applyBorder="1" applyAlignment="1">
      <alignment vertical="top" wrapText="1"/>
      <protection/>
    </xf>
    <xf numFmtId="0" fontId="0" fillId="0" borderId="10" xfId="41" applyFont="1" applyFill="1" applyBorder="1" applyAlignment="1">
      <alignment horizontal="center"/>
      <protection/>
    </xf>
    <xf numFmtId="2" fontId="0" fillId="0" borderId="10" xfId="41" applyNumberFormat="1" applyFont="1" applyFill="1" applyBorder="1" applyAlignment="1">
      <alignment horizontal="center"/>
      <protection/>
    </xf>
    <xf numFmtId="4" fontId="6" fillId="0" borderId="10" xfId="41" applyNumberFormat="1" applyFont="1" applyFill="1" applyBorder="1">
      <alignment/>
      <protection/>
    </xf>
    <xf numFmtId="4" fontId="1" fillId="0" borderId="10" xfId="41" applyNumberFormat="1" applyFont="1" applyFill="1" applyBorder="1" applyAlignment="1">
      <alignment horizontal="right"/>
      <protection/>
    </xf>
    <xf numFmtId="4" fontId="7" fillId="0" borderId="11" xfId="41" applyNumberFormat="1" applyFont="1" applyFill="1" applyBorder="1" applyAlignment="1">
      <alignment vertical="top" wrapText="1"/>
      <protection/>
    </xf>
    <xf numFmtId="0" fontId="16" fillId="0" borderId="11" xfId="41" applyFont="1" applyFill="1" applyBorder="1" applyAlignment="1">
      <alignment horizontal="center"/>
      <protection/>
    </xf>
    <xf numFmtId="2" fontId="7" fillId="0" borderId="11" xfId="41" applyNumberFormat="1" applyFont="1" applyFill="1" applyBorder="1" applyAlignment="1">
      <alignment horizontal="center"/>
      <protection/>
    </xf>
    <xf numFmtId="4" fontId="7" fillId="0" borderId="11" xfId="41" applyNumberFormat="1" applyFont="1" applyFill="1" applyBorder="1">
      <alignment/>
      <protection/>
    </xf>
    <xf numFmtId="4" fontId="7" fillId="0" borderId="0" xfId="41" applyNumberFormat="1" applyFont="1" applyFill="1" applyAlignment="1">
      <alignment horizontal="center"/>
      <protection/>
    </xf>
    <xf numFmtId="4" fontId="17" fillId="0" borderId="0" xfId="41" applyNumberFormat="1" applyFont="1" applyFill="1" applyAlignment="1">
      <alignment horizontal="right"/>
      <protection/>
    </xf>
    <xf numFmtId="4" fontId="16" fillId="0" borderId="0" xfId="0" applyNumberFormat="1" applyFont="1" applyFill="1" applyAlignment="1">
      <alignment wrapText="1"/>
    </xf>
    <xf numFmtId="4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0" fontId="16" fillId="0" borderId="0" xfId="41" applyFont="1" applyFill="1" applyAlignment="1">
      <alignment vertical="top" wrapText="1"/>
      <protection/>
    </xf>
    <xf numFmtId="0" fontId="19" fillId="0" borderId="0" xfId="41" applyFont="1" applyFill="1" applyAlignment="1">
      <alignment horizontal="justify" vertical="top"/>
      <protection/>
    </xf>
    <xf numFmtId="0" fontId="18" fillId="0" borderId="0" xfId="41" applyFont="1" applyFill="1" applyAlignment="1">
      <alignment horizontal="center"/>
      <protection/>
    </xf>
    <xf numFmtId="4" fontId="18" fillId="0" borderId="0" xfId="41" applyNumberFormat="1" applyFont="1" applyFill="1" applyAlignment="1">
      <alignment horizontal="center"/>
      <protection/>
    </xf>
    <xf numFmtId="4" fontId="3" fillId="0" borderId="0" xfId="41" applyNumberFormat="1" applyFont="1" applyFill="1">
      <alignment/>
      <protection/>
    </xf>
    <xf numFmtId="4" fontId="2" fillId="0" borderId="0" xfId="41" applyNumberFormat="1" applyFont="1" applyFill="1" applyAlignment="1">
      <alignment horizontal="right"/>
      <protection/>
    </xf>
    <xf numFmtId="190" fontId="13" fillId="0" borderId="0" xfId="60" applyNumberFormat="1" applyFont="1" applyBorder="1" applyAlignment="1">
      <alignment horizontal="center"/>
    </xf>
    <xf numFmtId="190" fontId="7" fillId="0" borderId="0" xfId="60" applyNumberFormat="1" applyFont="1" applyBorder="1" applyAlignment="1">
      <alignment horizontal="center"/>
    </xf>
    <xf numFmtId="190" fontId="16" fillId="0" borderId="11" xfId="41" applyNumberFormat="1" applyFont="1" applyFill="1" applyBorder="1" applyAlignment="1">
      <alignment horizontal="right"/>
      <protection/>
    </xf>
    <xf numFmtId="190" fontId="7" fillId="0" borderId="11" xfId="41" applyNumberFormat="1" applyFont="1" applyFill="1" applyBorder="1">
      <alignment/>
      <protection/>
    </xf>
    <xf numFmtId="0" fontId="3" fillId="0" borderId="12" xfId="41" applyFont="1" applyFill="1" applyBorder="1" applyAlignment="1">
      <alignment vertical="top" wrapText="1"/>
      <protection/>
    </xf>
    <xf numFmtId="0" fontId="0" fillId="0" borderId="12" xfId="41" applyFont="1" applyFill="1" applyBorder="1" applyAlignment="1">
      <alignment horizontal="center"/>
      <protection/>
    </xf>
    <xf numFmtId="2" fontId="0" fillId="0" borderId="12" xfId="41" applyNumberFormat="1" applyFont="1" applyFill="1" applyBorder="1" applyAlignment="1">
      <alignment horizontal="center"/>
      <protection/>
    </xf>
    <xf numFmtId="4" fontId="0" fillId="0" borderId="12" xfId="41" applyNumberFormat="1" applyFont="1" applyFill="1" applyBorder="1" applyAlignment="1">
      <alignment horizontal="right"/>
      <protection/>
    </xf>
    <xf numFmtId="0" fontId="5" fillId="0" borderId="12" xfId="41" applyFont="1" applyBorder="1" applyAlignment="1">
      <alignment horizontal="center"/>
      <protection/>
    </xf>
    <xf numFmtId="2" fontId="5" fillId="0" borderId="12" xfId="41" applyNumberFormat="1" applyBorder="1" applyAlignment="1">
      <alignment horizontal="center"/>
      <protection/>
    </xf>
    <xf numFmtId="0" fontId="38" fillId="0" borderId="12" xfId="41" applyFont="1" applyFill="1" applyBorder="1" applyAlignment="1">
      <alignment horizontal="center"/>
      <protection/>
    </xf>
    <xf numFmtId="2" fontId="38" fillId="0" borderId="12" xfId="41" applyNumberFormat="1" applyFont="1" applyFill="1" applyBorder="1" applyAlignment="1">
      <alignment horizontal="center"/>
      <protection/>
    </xf>
    <xf numFmtId="4" fontId="38" fillId="0" borderId="12" xfId="41" applyNumberFormat="1" applyFont="1" applyFill="1" applyBorder="1" applyAlignment="1">
      <alignment horizontal="right"/>
      <protection/>
    </xf>
    <xf numFmtId="0" fontId="3" fillId="0" borderId="12" xfId="41" applyFont="1" applyFill="1" applyBorder="1" applyAlignment="1" quotePrefix="1">
      <alignment vertical="top" wrapText="1"/>
      <protection/>
    </xf>
    <xf numFmtId="4" fontId="20" fillId="0" borderId="12" xfId="41" applyNumberFormat="1" applyFont="1" applyFill="1" applyBorder="1" applyAlignment="1">
      <alignment horizontal="right"/>
      <protection/>
    </xf>
    <xf numFmtId="4" fontId="3" fillId="0" borderId="12" xfId="41" applyNumberFormat="1" applyFont="1" applyFill="1" applyBorder="1" applyAlignment="1">
      <alignment horizontal="center"/>
      <protection/>
    </xf>
    <xf numFmtId="2" fontId="3" fillId="0" borderId="12" xfId="41" applyNumberFormat="1" applyFont="1" applyFill="1" applyBorder="1" applyAlignment="1">
      <alignment horizontal="center"/>
      <protection/>
    </xf>
    <xf numFmtId="4" fontId="3" fillId="0" borderId="12" xfId="41" applyNumberFormat="1" applyFont="1" applyFill="1" applyBorder="1">
      <alignment/>
      <protection/>
    </xf>
    <xf numFmtId="4" fontId="0" fillId="0" borderId="12" xfId="0" applyNumberFormat="1" applyFont="1" applyFill="1" applyBorder="1" applyAlignment="1">
      <alignment horizontal="justify" vertical="justify" wrapText="1"/>
    </xf>
    <xf numFmtId="4" fontId="0" fillId="0" borderId="12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" fontId="0" fillId="0" borderId="12" xfId="41" applyNumberFormat="1" applyFont="1" applyFill="1" applyBorder="1" applyAlignment="1">
      <alignment horizontal="right"/>
      <protection/>
    </xf>
    <xf numFmtId="0" fontId="0" fillId="0" borderId="12" xfId="41" applyFont="1" applyFill="1" applyBorder="1" applyAlignment="1">
      <alignment vertical="top" wrapText="1"/>
      <protection/>
    </xf>
    <xf numFmtId="4" fontId="0" fillId="0" borderId="12" xfId="41" applyNumberFormat="1" applyFont="1" applyFill="1" applyBorder="1" applyAlignment="1">
      <alignment horizontal="right"/>
      <protection/>
    </xf>
    <xf numFmtId="0" fontId="3" fillId="0" borderId="12" xfId="41" applyFont="1" applyFill="1" applyBorder="1" applyAlignment="1">
      <alignment horizontal="center"/>
      <protection/>
    </xf>
    <xf numFmtId="4" fontId="3" fillId="0" borderId="12" xfId="41" applyNumberFormat="1" applyFont="1" applyFill="1" applyBorder="1" applyAlignment="1">
      <alignment horizontal="right"/>
      <protection/>
    </xf>
    <xf numFmtId="0" fontId="0" fillId="0" borderId="12" xfId="0" applyFont="1" applyFill="1" applyBorder="1" applyAlignment="1">
      <alignment horizontal="justify" vertical="justify" wrapText="1"/>
    </xf>
    <xf numFmtId="1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justify" vertical="justify" wrapText="1"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4" fontId="5" fillId="0" borderId="12" xfId="41" applyNumberFormat="1" applyFont="1" applyFill="1" applyBorder="1" applyAlignment="1">
      <alignment horizontal="right"/>
      <protection/>
    </xf>
    <xf numFmtId="0" fontId="3" fillId="0" borderId="12" xfId="41" applyFont="1" applyFill="1" applyBorder="1" applyAlignment="1">
      <alignment horizontal="left" vertical="top" wrapText="1"/>
      <protection/>
    </xf>
    <xf numFmtId="2" fontId="0" fillId="0" borderId="12" xfId="41" applyNumberFormat="1" applyFont="1" applyFill="1" applyBorder="1" applyAlignment="1">
      <alignment horizontal="center"/>
      <protection/>
    </xf>
    <xf numFmtId="4" fontId="5" fillId="0" borderId="12" xfId="41" applyNumberFormat="1" applyFill="1" applyBorder="1" applyAlignment="1">
      <alignment horizontal="right"/>
      <protection/>
    </xf>
    <xf numFmtId="4" fontId="0" fillId="0" borderId="12" xfId="41" applyNumberFormat="1" applyFont="1" applyFill="1" applyBorder="1">
      <alignment/>
      <protection/>
    </xf>
    <xf numFmtId="4" fontId="0" fillId="0" borderId="12" xfId="41" applyNumberFormat="1" applyFont="1" applyFill="1" applyBorder="1">
      <alignment/>
      <protection/>
    </xf>
    <xf numFmtId="4" fontId="3" fillId="0" borderId="12" xfId="41" applyNumberFormat="1" applyFont="1" applyFill="1" applyBorder="1">
      <alignment/>
      <protection/>
    </xf>
    <xf numFmtId="2" fontId="5" fillId="0" borderId="12" xfId="41" applyNumberFormat="1" applyFont="1" applyFill="1" applyBorder="1" applyAlignment="1">
      <alignment horizontal="center"/>
      <protection/>
    </xf>
    <xf numFmtId="0" fontId="5" fillId="0" borderId="12" xfId="41" applyFont="1" applyFill="1" applyBorder="1" applyAlignment="1">
      <alignment horizontal="center"/>
      <protection/>
    </xf>
    <xf numFmtId="2" fontId="5" fillId="0" borderId="12" xfId="41" applyNumberFormat="1" applyFont="1" applyFill="1" applyBorder="1" applyAlignment="1">
      <alignment vertical="top" wrapText="1"/>
      <protection/>
    </xf>
    <xf numFmtId="0" fontId="5" fillId="0" borderId="12" xfId="41" applyFont="1" applyFill="1" applyBorder="1" applyAlignment="1">
      <alignment vertical="top" wrapText="1"/>
      <protection/>
    </xf>
    <xf numFmtId="0" fontId="5" fillId="0" borderId="12" xfId="41" applyFont="1" applyBorder="1" applyAlignment="1">
      <alignment vertical="top" wrapText="1"/>
      <protection/>
    </xf>
    <xf numFmtId="4" fontId="5" fillId="0" borderId="12" xfId="41" applyNumberFormat="1" applyBorder="1" applyAlignment="1">
      <alignment horizontal="right"/>
      <protection/>
    </xf>
    <xf numFmtId="2" fontId="3" fillId="0" borderId="12" xfId="0" applyNumberFormat="1" applyFont="1" applyFill="1" applyBorder="1" applyAlignment="1">
      <alignment horizontal="center"/>
    </xf>
    <xf numFmtId="4" fontId="3" fillId="0" borderId="12" xfId="41" applyNumberFormat="1" applyFont="1" applyFill="1" applyBorder="1" applyAlignment="1">
      <alignment vertical="top" wrapText="1"/>
      <protection/>
    </xf>
    <xf numFmtId="0" fontId="5" fillId="0" borderId="12" xfId="41" applyFill="1" applyBorder="1" applyAlignment="1">
      <alignment vertical="top" wrapText="1"/>
      <protection/>
    </xf>
    <xf numFmtId="0" fontId="5" fillId="0" borderId="12" xfId="41" applyBorder="1" applyAlignment="1">
      <alignment horizontal="center"/>
      <protection/>
    </xf>
    <xf numFmtId="0" fontId="5" fillId="0" borderId="12" xfId="41" applyBorder="1" applyAlignment="1">
      <alignment vertical="top" wrapText="1"/>
      <protection/>
    </xf>
    <xf numFmtId="0" fontId="38" fillId="0" borderId="13" xfId="41" applyFont="1" applyFill="1" applyBorder="1" applyAlignment="1">
      <alignment horizontal="center"/>
      <protection/>
    </xf>
    <xf numFmtId="2" fontId="38" fillId="0" borderId="13" xfId="41" applyNumberFormat="1" applyFont="1" applyFill="1" applyBorder="1" applyAlignment="1">
      <alignment horizontal="center"/>
      <protection/>
    </xf>
    <xf numFmtId="4" fontId="38" fillId="0" borderId="13" xfId="41" applyNumberFormat="1" applyFont="1" applyFill="1" applyBorder="1" applyAlignment="1">
      <alignment horizontal="right"/>
      <protection/>
    </xf>
    <xf numFmtId="4" fontId="0" fillId="0" borderId="12" xfId="0" applyNumberFormat="1" applyFont="1" applyFill="1" applyBorder="1" applyAlignment="1" applyProtection="1">
      <alignment horizontal="justify" vertical="justify" wrapText="1"/>
      <protection/>
    </xf>
    <xf numFmtId="0" fontId="5" fillId="0" borderId="12" xfId="41" applyBorder="1">
      <alignment/>
      <protection/>
    </xf>
    <xf numFmtId="10" fontId="0" fillId="0" borderId="12" xfId="41" applyNumberFormat="1" applyFont="1" applyBorder="1" applyAlignment="1">
      <alignment vertical="top" wrapText="1"/>
      <protection/>
    </xf>
    <xf numFmtId="0" fontId="0" fillId="0" borderId="12" xfId="41" applyFont="1" applyFill="1" applyBorder="1" applyAlignment="1">
      <alignment vertical="top" wrapText="1"/>
      <protection/>
    </xf>
    <xf numFmtId="0" fontId="0" fillId="0" borderId="12" xfId="41" applyFont="1" applyBorder="1" applyAlignment="1">
      <alignment vertical="top" wrapText="1"/>
      <protection/>
    </xf>
    <xf numFmtId="4" fontId="0" fillId="0" borderId="12" xfId="0" applyNumberFormat="1" applyFont="1" applyFill="1" applyBorder="1" applyAlignment="1" applyProtection="1">
      <alignment horizontal="left" wrapText="1"/>
      <protection/>
    </xf>
    <xf numFmtId="0" fontId="13" fillId="0" borderId="14" xfId="0" applyFont="1" applyBorder="1" applyAlignment="1">
      <alignment vertical="distributed" wrapText="1"/>
    </xf>
    <xf numFmtId="0" fontId="13" fillId="0" borderId="15" xfId="0" applyFont="1" applyBorder="1" applyAlignment="1">
      <alignment/>
    </xf>
    <xf numFmtId="2" fontId="13" fillId="0" borderId="15" xfId="60" applyNumberFormat="1" applyFont="1" applyBorder="1" applyAlignment="1">
      <alignment horizontal="center"/>
    </xf>
    <xf numFmtId="171" fontId="13" fillId="0" borderId="15" xfId="60" applyNumberFormat="1" applyFont="1" applyBorder="1" applyAlignment="1">
      <alignment/>
    </xf>
    <xf numFmtId="190" fontId="13" fillId="0" borderId="16" xfId="60" applyNumberFormat="1" applyFont="1" applyBorder="1" applyAlignment="1">
      <alignment horizontal="center"/>
    </xf>
    <xf numFmtId="0" fontId="12" fillId="0" borderId="17" xfId="41" applyFont="1" applyBorder="1" applyAlignment="1">
      <alignment vertical="top" wrapText="1"/>
      <protection/>
    </xf>
    <xf numFmtId="0" fontId="5" fillId="0" borderId="18" xfId="41" applyBorder="1" applyAlignment="1">
      <alignment horizontal="center"/>
      <protection/>
    </xf>
    <xf numFmtId="2" fontId="5" fillId="0" borderId="18" xfId="41" applyNumberFormat="1" applyBorder="1" applyAlignment="1">
      <alignment horizontal="center"/>
      <protection/>
    </xf>
    <xf numFmtId="4" fontId="5" fillId="0" borderId="18" xfId="41" applyNumberFormat="1" applyBorder="1" applyAlignment="1">
      <alignment horizontal="right"/>
      <protection/>
    </xf>
    <xf numFmtId="4" fontId="5" fillId="0" borderId="19" xfId="41" applyNumberFormat="1" applyBorder="1" applyAlignment="1">
      <alignment horizontal="right"/>
      <protection/>
    </xf>
    <xf numFmtId="0" fontId="12" fillId="0" borderId="20" xfId="41" applyFont="1" applyBorder="1" applyAlignment="1">
      <alignment vertical="top" wrapText="1"/>
      <protection/>
    </xf>
    <xf numFmtId="0" fontId="5" fillId="0" borderId="21" xfId="41" applyBorder="1" applyAlignment="1">
      <alignment horizontal="center"/>
      <protection/>
    </xf>
    <xf numFmtId="2" fontId="5" fillId="0" borderId="21" xfId="41" applyNumberFormat="1" applyBorder="1" applyAlignment="1">
      <alignment horizontal="center"/>
      <protection/>
    </xf>
    <xf numFmtId="4" fontId="5" fillId="0" borderId="21" xfId="41" applyNumberFormat="1" applyBorder="1" applyAlignment="1">
      <alignment horizontal="right"/>
      <protection/>
    </xf>
    <xf numFmtId="4" fontId="5" fillId="0" borderId="22" xfId="41" applyNumberFormat="1" applyBorder="1" applyAlignment="1">
      <alignment horizontal="right"/>
      <protection/>
    </xf>
    <xf numFmtId="2" fontId="3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14" fillId="0" borderId="0" xfId="0" applyNumberFormat="1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2" fontId="5" fillId="0" borderId="23" xfId="41" applyNumberFormat="1" applyBorder="1" applyAlignment="1">
      <alignment horizontal="center" vertical="top"/>
      <protection/>
    </xf>
    <xf numFmtId="2" fontId="5" fillId="0" borderId="0" xfId="41" applyNumberFormat="1" applyAlignment="1">
      <alignment horizontal="center" vertical="top"/>
      <protection/>
    </xf>
    <xf numFmtId="2" fontId="0" fillId="0" borderId="0" xfId="41" applyNumberFormat="1" applyFont="1" applyAlignment="1">
      <alignment horizontal="center" vertical="top"/>
      <protection/>
    </xf>
    <xf numFmtId="2" fontId="0" fillId="0" borderId="0" xfId="41" applyNumberFormat="1" applyFont="1" applyFill="1" applyAlignment="1">
      <alignment horizontal="center" vertical="top"/>
      <protection/>
    </xf>
    <xf numFmtId="2" fontId="16" fillId="0" borderId="0" xfId="41" applyNumberFormat="1" applyFont="1" applyFill="1" applyAlignment="1">
      <alignment horizontal="center" vertical="top"/>
      <protection/>
    </xf>
    <xf numFmtId="2" fontId="0" fillId="0" borderId="12" xfId="41" applyNumberFormat="1" applyFont="1" applyFill="1" applyBorder="1" applyAlignment="1">
      <alignment horizontal="center" vertical="top"/>
      <protection/>
    </xf>
    <xf numFmtId="2" fontId="5" fillId="0" borderId="10" xfId="41" applyNumberFormat="1" applyBorder="1" applyAlignment="1">
      <alignment horizontal="center" vertical="top"/>
      <protection/>
    </xf>
    <xf numFmtId="2" fontId="7" fillId="0" borderId="11" xfId="41" applyNumberFormat="1" applyFont="1" applyFill="1" applyBorder="1" applyAlignment="1">
      <alignment horizontal="center" vertical="top"/>
      <protection/>
    </xf>
    <xf numFmtId="2" fontId="6" fillId="0" borderId="0" xfId="41" applyNumberFormat="1" applyFont="1" applyFill="1" applyAlignment="1">
      <alignment horizontal="center" vertical="top"/>
      <protection/>
    </xf>
    <xf numFmtId="2" fontId="7" fillId="0" borderId="0" xfId="41" applyNumberFormat="1" applyFont="1" applyFill="1" applyAlignment="1">
      <alignment horizontal="center" vertical="top"/>
      <protection/>
    </xf>
    <xf numFmtId="2" fontId="3" fillId="0" borderId="0" xfId="41" applyNumberFormat="1" applyFont="1" applyFill="1" applyAlignment="1">
      <alignment horizontal="center" vertical="top"/>
      <protection/>
    </xf>
    <xf numFmtId="2" fontId="0" fillId="0" borderId="0" xfId="0" applyNumberFormat="1" applyFill="1" applyAlignment="1">
      <alignment horizontal="center" vertical="top"/>
    </xf>
    <xf numFmtId="2" fontId="16" fillId="0" borderId="0" xfId="0" applyNumberFormat="1" applyFont="1" applyFill="1" applyAlignment="1">
      <alignment horizontal="center" vertical="top"/>
    </xf>
    <xf numFmtId="2" fontId="0" fillId="0" borderId="12" xfId="0" applyNumberFormat="1" applyFill="1" applyBorder="1" applyAlignment="1">
      <alignment horizontal="center" vertical="top"/>
    </xf>
    <xf numFmtId="2" fontId="0" fillId="0" borderId="0" xfId="41" applyNumberFormat="1" applyFont="1" applyFill="1" applyBorder="1" applyAlignment="1">
      <alignment horizontal="center" vertical="top"/>
      <protection/>
    </xf>
    <xf numFmtId="2" fontId="1" fillId="0" borderId="0" xfId="41" applyNumberFormat="1" applyFont="1" applyFill="1" applyAlignment="1">
      <alignment horizontal="center" vertical="top"/>
      <protection/>
    </xf>
    <xf numFmtId="2" fontId="5" fillId="0" borderId="0" xfId="41" applyNumberFormat="1" applyFill="1" applyAlignment="1">
      <alignment horizontal="center" vertical="top"/>
      <protection/>
    </xf>
    <xf numFmtId="2" fontId="5" fillId="0" borderId="0" xfId="41" applyNumberFormat="1" applyFont="1" applyFill="1" applyAlignment="1">
      <alignment horizontal="center" vertical="top"/>
      <protection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horizontal="center" vertical="top"/>
    </xf>
    <xf numFmtId="2" fontId="5" fillId="0" borderId="12" xfId="41" applyNumberFormat="1" applyFont="1" applyBorder="1" applyAlignment="1">
      <alignment horizontal="center" vertical="top"/>
      <protection/>
    </xf>
    <xf numFmtId="0" fontId="5" fillId="0" borderId="0" xfId="41" applyFont="1" applyAlignment="1">
      <alignment vertical="top" wrapText="1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POPIS DEL-DORNBERK-1.faza-razpis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1"/>
  <sheetViews>
    <sheetView showZeros="0" tabSelected="1" view="pageBreakPreview" zoomScale="145" zoomScaleSheetLayoutView="145" zoomScalePageLayoutView="0" workbookViewId="0" topLeftCell="A233">
      <selection activeCell="G246" sqref="G246"/>
    </sheetView>
  </sheetViews>
  <sheetFormatPr defaultColWidth="9.00390625" defaultRowHeight="12.75"/>
  <cols>
    <col min="1" max="1" width="6.25390625" style="2" customWidth="1"/>
    <col min="2" max="2" width="4.625" style="231" customWidth="1"/>
    <col min="3" max="3" width="34.00390625" style="60" customWidth="1"/>
    <col min="4" max="4" width="6.125" style="3" bestFit="1" customWidth="1"/>
    <col min="5" max="5" width="8.75390625" style="94" customWidth="1"/>
    <col min="6" max="6" width="16.125" style="14" customWidth="1"/>
    <col min="7" max="7" width="19.75390625" style="14" bestFit="1" customWidth="1"/>
    <col min="8" max="8" width="20.875" style="2" customWidth="1"/>
    <col min="9" max="9" width="9.125" style="2" customWidth="1"/>
    <col min="10" max="10" width="6.625" style="2" bestFit="1" customWidth="1"/>
    <col min="11" max="16384" width="9.125" style="2" customWidth="1"/>
  </cols>
  <sheetData>
    <row r="2" spans="2:7" ht="15">
      <c r="B2" s="224"/>
      <c r="C2" s="82" t="s">
        <v>113</v>
      </c>
      <c r="D2" s="67"/>
      <c r="E2" s="106"/>
      <c r="F2" s="68"/>
      <c r="G2" s="69"/>
    </row>
    <row r="3" spans="2:7" ht="14.25">
      <c r="B3" s="224"/>
      <c r="C3" s="93"/>
      <c r="D3" s="67"/>
      <c r="E3" s="106"/>
      <c r="F3" s="68"/>
      <c r="G3" s="69"/>
    </row>
    <row r="4" spans="2:7" ht="15">
      <c r="B4" s="225"/>
      <c r="C4" s="85" t="s">
        <v>114</v>
      </c>
      <c r="D4" s="70"/>
      <c r="E4" s="107"/>
      <c r="F4" s="71"/>
      <c r="G4" s="72"/>
    </row>
    <row r="5" spans="2:7" ht="12.75">
      <c r="B5" s="224"/>
      <c r="C5" s="84"/>
      <c r="D5" s="67"/>
      <c r="E5" s="106"/>
      <c r="F5" s="68"/>
      <c r="G5" s="69"/>
    </row>
    <row r="6" spans="2:7" ht="18">
      <c r="B6" s="226"/>
      <c r="C6" s="73" t="s">
        <v>115</v>
      </c>
      <c r="D6" s="73"/>
      <c r="E6" s="108"/>
      <c r="F6" s="74"/>
      <c r="G6" s="75"/>
    </row>
    <row r="7" spans="2:7" ht="12.75">
      <c r="B7" s="224"/>
      <c r="C7" s="84"/>
      <c r="D7" s="67"/>
      <c r="E7" s="106"/>
      <c r="F7" s="68"/>
      <c r="G7" s="69"/>
    </row>
    <row r="8" spans="2:7" ht="12.75">
      <c r="B8" s="224"/>
      <c r="C8" s="84"/>
      <c r="D8" s="67"/>
      <c r="E8" s="106"/>
      <c r="F8" s="68"/>
      <c r="G8" s="76"/>
    </row>
    <row r="9" spans="2:7" ht="15">
      <c r="B9" s="227" t="s">
        <v>0</v>
      </c>
      <c r="C9" s="85" t="s">
        <v>3</v>
      </c>
      <c r="D9" s="77"/>
      <c r="E9" s="109"/>
      <c r="F9" s="78"/>
      <c r="G9" s="147">
        <f>SUM(G74)</f>
        <v>0</v>
      </c>
    </row>
    <row r="10" spans="2:7" ht="15">
      <c r="B10" s="227"/>
      <c r="C10" s="85"/>
      <c r="D10" s="77"/>
      <c r="E10" s="109"/>
      <c r="F10" s="78"/>
      <c r="G10" s="147"/>
    </row>
    <row r="11" spans="2:7" ht="15">
      <c r="B11" s="227" t="s">
        <v>1</v>
      </c>
      <c r="C11" s="85" t="s">
        <v>6</v>
      </c>
      <c r="D11" s="77"/>
      <c r="E11" s="109"/>
      <c r="F11" s="78"/>
      <c r="G11" s="147">
        <f>SUM(G115)</f>
        <v>0</v>
      </c>
    </row>
    <row r="12" spans="2:7" ht="15">
      <c r="B12" s="227"/>
      <c r="C12" s="85"/>
      <c r="D12" s="77"/>
      <c r="E12" s="109"/>
      <c r="F12" s="78"/>
      <c r="G12" s="147"/>
    </row>
    <row r="13" spans="2:7" ht="15">
      <c r="B13" s="227" t="s">
        <v>2</v>
      </c>
      <c r="C13" s="85" t="s">
        <v>17</v>
      </c>
      <c r="D13" s="77"/>
      <c r="E13" s="109"/>
      <c r="F13" s="78"/>
      <c r="G13" s="147">
        <f>SUM(G136)</f>
        <v>0</v>
      </c>
    </row>
    <row r="14" spans="2:7" ht="15">
      <c r="B14" s="227"/>
      <c r="C14" s="85"/>
      <c r="D14" s="77"/>
      <c r="E14" s="109"/>
      <c r="F14" s="78"/>
      <c r="G14" s="147"/>
    </row>
    <row r="15" spans="2:7" ht="16.5" customHeight="1">
      <c r="B15" s="227" t="s">
        <v>38</v>
      </c>
      <c r="C15" s="85" t="s">
        <v>19</v>
      </c>
      <c r="D15" s="77"/>
      <c r="E15" s="109"/>
      <c r="F15" s="78"/>
      <c r="G15" s="147">
        <f>SUM(G226)</f>
        <v>0</v>
      </c>
    </row>
    <row r="16" spans="2:7" ht="15">
      <c r="B16" s="227"/>
      <c r="C16" s="85"/>
      <c r="D16" s="77"/>
      <c r="E16" s="109"/>
      <c r="F16" s="78"/>
      <c r="G16" s="147"/>
    </row>
    <row r="17" spans="2:7" ht="15">
      <c r="B17" s="227" t="s">
        <v>40</v>
      </c>
      <c r="C17" s="85" t="s">
        <v>36</v>
      </c>
      <c r="D17" s="77"/>
      <c r="E17" s="109"/>
      <c r="F17" s="78"/>
      <c r="G17" s="147">
        <f>SUM(G246)</f>
        <v>0</v>
      </c>
    </row>
    <row r="18" spans="2:7" ht="16.5" thickBot="1">
      <c r="B18" s="228"/>
      <c r="C18" s="86"/>
      <c r="D18" s="79"/>
      <c r="E18" s="110"/>
      <c r="F18" s="80"/>
      <c r="G18" s="148"/>
    </row>
    <row r="19" spans="2:7" ht="15.75" thickBot="1">
      <c r="B19" s="229"/>
      <c r="C19" s="209" t="s">
        <v>186</v>
      </c>
      <c r="D19" s="210"/>
      <c r="E19" s="211"/>
      <c r="F19" s="212"/>
      <c r="G19" s="213">
        <f>SUM(G9:G17)</f>
        <v>0</v>
      </c>
    </row>
    <row r="20" spans="2:7" ht="13.5" thickBot="1">
      <c r="B20" s="230"/>
      <c r="C20" s="219" t="s">
        <v>191</v>
      </c>
      <c r="D20" s="220"/>
      <c r="E20" s="221"/>
      <c r="F20" s="222"/>
      <c r="G20" s="223"/>
    </row>
    <row r="21" spans="2:7" ht="13.5" thickBot="1">
      <c r="B21" s="230"/>
      <c r="C21" s="214" t="s">
        <v>192</v>
      </c>
      <c r="D21" s="215"/>
      <c r="E21" s="216"/>
      <c r="F21" s="217"/>
      <c r="G21" s="218"/>
    </row>
    <row r="25" ht="12.75">
      <c r="H25" s="7"/>
    </row>
    <row r="26" spans="8:10" ht="12.75">
      <c r="H26" s="4"/>
      <c r="I26" s="29"/>
      <c r="J26" s="29"/>
    </row>
    <row r="27" spans="2:10" s="48" customFormat="1" ht="12.75">
      <c r="B27" s="231"/>
      <c r="C27" s="60"/>
      <c r="D27" s="3"/>
      <c r="E27" s="94"/>
      <c r="F27" s="14"/>
      <c r="G27" s="14"/>
      <c r="H27" s="47"/>
      <c r="I27" s="31"/>
      <c r="J27" s="31"/>
    </row>
    <row r="28" spans="8:10" ht="12.75">
      <c r="H28" s="4"/>
      <c r="I28" s="29"/>
      <c r="J28" s="29"/>
    </row>
    <row r="29" spans="8:10" ht="12.75">
      <c r="H29" s="4"/>
      <c r="I29" s="29"/>
      <c r="J29" s="29"/>
    </row>
    <row r="30" spans="8:10" ht="12.75">
      <c r="H30" s="4"/>
      <c r="I30" s="29"/>
      <c r="J30" s="29"/>
    </row>
    <row r="31" spans="8:10" ht="12.75">
      <c r="H31" s="4"/>
      <c r="I31" s="29"/>
      <c r="J31" s="29"/>
    </row>
    <row r="32" spans="8:10" ht="12.75">
      <c r="H32" s="4"/>
      <c r="I32" s="29"/>
      <c r="J32" s="29"/>
    </row>
    <row r="33" spans="8:10" ht="12.75">
      <c r="H33" s="4"/>
      <c r="I33" s="29"/>
      <c r="J33" s="29"/>
    </row>
    <row r="34" spans="8:10" ht="12.75">
      <c r="H34" s="4"/>
      <c r="I34" s="29"/>
      <c r="J34" s="29"/>
    </row>
    <row r="35" spans="8:10" ht="12.75">
      <c r="H35" s="4"/>
      <c r="I35" s="29"/>
      <c r="J35" s="29"/>
    </row>
    <row r="36" spans="8:10" ht="12.75">
      <c r="H36" s="4"/>
      <c r="I36" s="29"/>
      <c r="J36" s="29"/>
    </row>
    <row r="37" spans="8:10" ht="12.75">
      <c r="H37" s="4"/>
      <c r="I37" s="29"/>
      <c r="J37" s="29"/>
    </row>
    <row r="38" spans="8:10" ht="12.75">
      <c r="H38" s="4"/>
      <c r="I38" s="29"/>
      <c r="J38" s="29"/>
    </row>
    <row r="39" spans="8:10" ht="12.75">
      <c r="H39" s="4"/>
      <c r="I39" s="29"/>
      <c r="J39" s="29"/>
    </row>
    <row r="40" spans="8:10" ht="12.75">
      <c r="H40" s="4"/>
      <c r="I40" s="29"/>
      <c r="J40" s="29"/>
    </row>
    <row r="41" spans="8:10" ht="12.75">
      <c r="H41" s="4"/>
      <c r="I41" s="29"/>
      <c r="J41" s="29"/>
    </row>
    <row r="42" spans="8:10" ht="12.75">
      <c r="H42" s="4"/>
      <c r="I42" s="29"/>
      <c r="J42" s="29"/>
    </row>
    <row r="43" spans="8:10" ht="12.75">
      <c r="H43" s="4"/>
      <c r="I43" s="29"/>
      <c r="J43" s="29"/>
    </row>
    <row r="44" spans="8:10" ht="12.75">
      <c r="H44" s="4"/>
      <c r="I44" s="29"/>
      <c r="J44" s="29"/>
    </row>
    <row r="45" spans="8:10" ht="12.75">
      <c r="H45" s="4"/>
      <c r="I45" s="29"/>
      <c r="J45" s="29"/>
    </row>
    <row r="46" spans="8:10" ht="12.75">
      <c r="H46" s="4"/>
      <c r="I46" s="29"/>
      <c r="J46" s="29"/>
    </row>
    <row r="47" spans="8:10" ht="12.75">
      <c r="H47" s="4"/>
      <c r="I47" s="29"/>
      <c r="J47" s="29"/>
    </row>
    <row r="48" spans="8:10" ht="12.75">
      <c r="H48" s="4"/>
      <c r="I48" s="29"/>
      <c r="J48" s="29"/>
    </row>
    <row r="49" spans="2:10" s="48" customFormat="1" ht="12.75">
      <c r="B49" s="231"/>
      <c r="C49" s="60"/>
      <c r="D49" s="3"/>
      <c r="E49" s="94"/>
      <c r="F49" s="14"/>
      <c r="G49" s="14"/>
      <c r="H49" s="47"/>
      <c r="I49" s="31"/>
      <c r="J49" s="31"/>
    </row>
    <row r="50" spans="2:10" s="48" customFormat="1" ht="12.75">
      <c r="B50" s="231"/>
      <c r="C50" s="60"/>
      <c r="D50" s="3"/>
      <c r="E50" s="94"/>
      <c r="F50" s="14"/>
      <c r="G50" s="14"/>
      <c r="H50" s="47"/>
      <c r="I50" s="31"/>
      <c r="J50" s="31"/>
    </row>
    <row r="51" spans="2:10" s="48" customFormat="1" ht="12.75">
      <c r="B51" s="231"/>
      <c r="C51" s="60"/>
      <c r="D51" s="3"/>
      <c r="E51" s="94"/>
      <c r="F51" s="14"/>
      <c r="G51" s="14"/>
      <c r="H51" s="47"/>
      <c r="I51" s="31"/>
      <c r="J51" s="31"/>
    </row>
    <row r="52" spans="2:10" s="48" customFormat="1" ht="12.75">
      <c r="B52" s="231"/>
      <c r="C52" s="60"/>
      <c r="D52" s="3"/>
      <c r="E52" s="94"/>
      <c r="F52" s="14"/>
      <c r="G52" s="14"/>
      <c r="H52" s="47"/>
      <c r="I52" s="31"/>
      <c r="J52" s="31"/>
    </row>
    <row r="53" spans="2:10" ht="12.75">
      <c r="B53" s="232"/>
      <c r="C53" s="87"/>
      <c r="D53" s="1"/>
      <c r="E53" s="95"/>
      <c r="F53" s="10"/>
      <c r="G53" s="13"/>
      <c r="H53" s="4"/>
      <c r="I53" s="29"/>
      <c r="J53" s="29"/>
    </row>
    <row r="54" spans="2:10" ht="12.75">
      <c r="B54" s="233"/>
      <c r="C54" s="18"/>
      <c r="D54" s="5"/>
      <c r="E54" s="96"/>
      <c r="F54" s="11"/>
      <c r="G54" s="11"/>
      <c r="H54" s="4"/>
      <c r="I54" s="29"/>
      <c r="J54" s="29"/>
    </row>
    <row r="55" spans="2:10" s="120" customFormat="1" ht="15.75">
      <c r="B55" s="234" t="s">
        <v>0</v>
      </c>
      <c r="C55" s="114" t="s">
        <v>3</v>
      </c>
      <c r="D55" s="115"/>
      <c r="E55" s="116"/>
      <c r="F55" s="117"/>
      <c r="G55" s="117"/>
      <c r="H55" s="118"/>
      <c r="I55" s="119"/>
      <c r="J55" s="119"/>
    </row>
    <row r="56" spans="2:10" ht="12.75">
      <c r="B56" s="233"/>
      <c r="C56" s="24"/>
      <c r="D56" s="157" t="s">
        <v>187</v>
      </c>
      <c r="E56" s="158" t="s">
        <v>188</v>
      </c>
      <c r="F56" s="159" t="s">
        <v>189</v>
      </c>
      <c r="G56" s="159" t="s">
        <v>190</v>
      </c>
      <c r="H56" s="4"/>
      <c r="I56" s="29"/>
      <c r="J56" s="29"/>
    </row>
    <row r="57" spans="2:10" ht="13.5" customHeight="1">
      <c r="B57" s="235" t="s">
        <v>54</v>
      </c>
      <c r="C57" s="151" t="s">
        <v>10</v>
      </c>
      <c r="D57" s="152" t="s">
        <v>14</v>
      </c>
      <c r="E57" s="153">
        <v>271.7</v>
      </c>
      <c r="F57" s="154"/>
      <c r="G57" s="154">
        <f>E57*F57</f>
        <v>0</v>
      </c>
      <c r="H57" s="4"/>
      <c r="I57" s="29"/>
      <c r="J57" s="29"/>
    </row>
    <row r="58" spans="2:10" ht="12.75">
      <c r="B58" s="233"/>
      <c r="D58" s="5"/>
      <c r="E58" s="96"/>
      <c r="F58" s="23"/>
      <c r="G58" s="11"/>
      <c r="H58" s="4"/>
      <c r="I58" s="29"/>
      <c r="J58" s="29"/>
    </row>
    <row r="59" spans="2:10" ht="12.75">
      <c r="B59" s="235" t="s">
        <v>55</v>
      </c>
      <c r="C59" s="151" t="s">
        <v>44</v>
      </c>
      <c r="D59" s="155" t="s">
        <v>4</v>
      </c>
      <c r="E59" s="156">
        <v>3</v>
      </c>
      <c r="F59" s="154"/>
      <c r="G59" s="154">
        <f aca="true" t="shared" si="0" ref="G59:G71">E59*F59</f>
        <v>0</v>
      </c>
      <c r="H59" s="4"/>
      <c r="I59" s="29"/>
      <c r="J59" s="29"/>
    </row>
    <row r="60" spans="2:10" ht="12.75">
      <c r="B60" s="233"/>
      <c r="C60" s="24"/>
      <c r="D60" s="5"/>
      <c r="E60" s="96"/>
      <c r="F60" s="36"/>
      <c r="G60" s="11"/>
      <c r="H60" s="4"/>
      <c r="I60" s="29"/>
      <c r="J60" s="29"/>
    </row>
    <row r="61" spans="2:10" ht="12.75">
      <c r="B61" s="235" t="s">
        <v>56</v>
      </c>
      <c r="C61" s="160" t="s">
        <v>11</v>
      </c>
      <c r="D61" s="152" t="s">
        <v>4</v>
      </c>
      <c r="E61" s="153">
        <v>18</v>
      </c>
      <c r="F61" s="154"/>
      <c r="G61" s="154">
        <f t="shared" si="0"/>
        <v>0</v>
      </c>
      <c r="H61" s="4"/>
      <c r="I61" s="29"/>
      <c r="J61" s="29"/>
    </row>
    <row r="62" spans="2:10" ht="12.75">
      <c r="B62" s="233"/>
      <c r="C62" s="24"/>
      <c r="D62" s="5"/>
      <c r="E62" s="96"/>
      <c r="F62" s="36"/>
      <c r="G62" s="11"/>
      <c r="H62" s="4"/>
      <c r="I62" s="29"/>
      <c r="J62" s="29"/>
    </row>
    <row r="63" spans="2:10" ht="63.75">
      <c r="B63" s="235" t="s">
        <v>57</v>
      </c>
      <c r="C63" s="151" t="s">
        <v>45</v>
      </c>
      <c r="D63" s="152" t="s">
        <v>46</v>
      </c>
      <c r="E63" s="156">
        <v>1</v>
      </c>
      <c r="F63" s="154"/>
      <c r="G63" s="154">
        <f t="shared" si="0"/>
        <v>0</v>
      </c>
      <c r="H63" s="4"/>
      <c r="I63" s="29"/>
      <c r="J63" s="29"/>
    </row>
    <row r="64" spans="2:10" ht="12.75">
      <c r="B64" s="233"/>
      <c r="C64" s="24"/>
      <c r="D64" s="5"/>
      <c r="F64" s="36"/>
      <c r="G64" s="11"/>
      <c r="H64" s="4"/>
      <c r="I64" s="29"/>
      <c r="J64" s="29"/>
    </row>
    <row r="65" spans="2:10" ht="25.5">
      <c r="B65" s="235" t="s">
        <v>58</v>
      </c>
      <c r="C65" s="151" t="s">
        <v>15</v>
      </c>
      <c r="D65" s="152" t="s">
        <v>4</v>
      </c>
      <c r="E65" s="153">
        <v>19</v>
      </c>
      <c r="F65" s="161"/>
      <c r="G65" s="154">
        <f t="shared" si="0"/>
        <v>0</v>
      </c>
      <c r="H65" s="4"/>
      <c r="I65" s="29"/>
      <c r="J65" s="29"/>
    </row>
    <row r="66" spans="2:10" ht="12.75">
      <c r="B66" s="233"/>
      <c r="C66" s="24"/>
      <c r="D66" s="2"/>
      <c r="F66" s="36"/>
      <c r="G66" s="11"/>
      <c r="H66" s="4"/>
      <c r="I66" s="29"/>
      <c r="J66" s="29"/>
    </row>
    <row r="67" spans="2:10" s="46" customFormat="1" ht="39.75" customHeight="1">
      <c r="B67" s="235" t="s">
        <v>60</v>
      </c>
      <c r="C67" s="151" t="s">
        <v>9</v>
      </c>
      <c r="D67" s="162" t="s">
        <v>14</v>
      </c>
      <c r="E67" s="163">
        <v>120</v>
      </c>
      <c r="F67" s="164"/>
      <c r="G67" s="154">
        <f t="shared" si="0"/>
        <v>0</v>
      </c>
      <c r="H67" s="6"/>
      <c r="I67" s="61"/>
      <c r="J67" s="61"/>
    </row>
    <row r="68" spans="2:10" s="46" customFormat="1" ht="12.75" customHeight="1">
      <c r="B68" s="233"/>
      <c r="C68" s="24"/>
      <c r="D68" s="9"/>
      <c r="E68" s="97"/>
      <c r="F68" s="145"/>
      <c r="G68" s="11"/>
      <c r="H68" s="6"/>
      <c r="I68" s="61"/>
      <c r="J68" s="61"/>
    </row>
    <row r="69" spans="2:10" s="46" customFormat="1" ht="96.75" customHeight="1">
      <c r="B69" s="235" t="s">
        <v>178</v>
      </c>
      <c r="C69" s="151" t="s">
        <v>179</v>
      </c>
      <c r="D69" s="162" t="s">
        <v>180</v>
      </c>
      <c r="E69" s="163">
        <v>1</v>
      </c>
      <c r="F69" s="164"/>
      <c r="G69" s="154">
        <f t="shared" si="0"/>
        <v>0</v>
      </c>
      <c r="H69" s="6"/>
      <c r="I69" s="61"/>
      <c r="J69" s="61"/>
    </row>
    <row r="70" spans="2:10" s="46" customFormat="1" ht="15.75" customHeight="1">
      <c r="B70" s="233"/>
      <c r="C70" s="24"/>
      <c r="D70" s="9"/>
      <c r="E70" s="97"/>
      <c r="F70" s="145"/>
      <c r="G70" s="11"/>
      <c r="H70" s="6"/>
      <c r="I70" s="61"/>
      <c r="J70" s="61"/>
    </row>
    <row r="71" spans="2:10" s="46" customFormat="1" ht="86.25" customHeight="1">
      <c r="B71" s="235" t="s">
        <v>182</v>
      </c>
      <c r="C71" s="151" t="s">
        <v>181</v>
      </c>
      <c r="D71" s="162" t="s">
        <v>180</v>
      </c>
      <c r="E71" s="163">
        <v>1</v>
      </c>
      <c r="F71" s="164"/>
      <c r="G71" s="154">
        <f t="shared" si="0"/>
        <v>0</v>
      </c>
      <c r="H71" s="6"/>
      <c r="I71" s="61"/>
      <c r="J71" s="61"/>
    </row>
    <row r="72" spans="2:10" s="46" customFormat="1" ht="13.5" customHeight="1">
      <c r="B72" s="233"/>
      <c r="C72" s="24"/>
      <c r="D72" s="9"/>
      <c r="E72" s="97"/>
      <c r="F72" s="145"/>
      <c r="G72" s="11"/>
      <c r="H72" s="6"/>
      <c r="I72" s="61"/>
      <c r="J72" s="61"/>
    </row>
    <row r="73" spans="2:10" ht="12.75">
      <c r="B73" s="236"/>
      <c r="C73" s="125"/>
      <c r="D73" s="126"/>
      <c r="E73" s="127"/>
      <c r="F73" s="128"/>
      <c r="G73" s="129"/>
      <c r="H73" s="39"/>
      <c r="I73" s="39"/>
      <c r="J73" s="39"/>
    </row>
    <row r="74" spans="2:10" s="124" customFormat="1" ht="16.5" thickBot="1">
      <c r="B74" s="237"/>
      <c r="C74" s="130" t="s">
        <v>5</v>
      </c>
      <c r="D74" s="131"/>
      <c r="E74" s="132"/>
      <c r="F74" s="133"/>
      <c r="G74" s="149">
        <f>SUM(G57:G73)</f>
        <v>0</v>
      </c>
      <c r="H74" s="123"/>
      <c r="I74" s="123"/>
      <c r="J74" s="123"/>
    </row>
    <row r="75" spans="2:10" ht="13.5" thickTop="1">
      <c r="B75" s="238"/>
      <c r="C75" s="54"/>
      <c r="D75" s="55"/>
      <c r="E75" s="98"/>
      <c r="F75" s="40"/>
      <c r="G75" s="16"/>
      <c r="H75" s="39"/>
      <c r="I75" s="39"/>
      <c r="J75" s="39"/>
    </row>
    <row r="76" spans="2:10" ht="12.75">
      <c r="B76" s="238"/>
      <c r="C76" s="54"/>
      <c r="D76" s="55"/>
      <c r="E76" s="98"/>
      <c r="F76" s="20"/>
      <c r="G76" s="11"/>
      <c r="H76" s="39"/>
      <c r="I76" s="39"/>
      <c r="J76" s="39"/>
    </row>
    <row r="77" spans="2:10" s="124" customFormat="1" ht="15.75">
      <c r="B77" s="239" t="s">
        <v>1</v>
      </c>
      <c r="C77" s="121" t="s">
        <v>6</v>
      </c>
      <c r="D77" s="134"/>
      <c r="E77" s="122"/>
      <c r="F77" s="135"/>
      <c r="G77" s="135"/>
      <c r="H77" s="123"/>
      <c r="I77" s="123"/>
      <c r="J77" s="123"/>
    </row>
    <row r="78" spans="2:10" ht="12.75">
      <c r="B78" s="238"/>
      <c r="C78" s="54"/>
      <c r="D78" s="157" t="s">
        <v>187</v>
      </c>
      <c r="E78" s="158" t="s">
        <v>188</v>
      </c>
      <c r="F78" s="159" t="s">
        <v>189</v>
      </c>
      <c r="G78" s="159" t="s">
        <v>190</v>
      </c>
      <c r="H78" s="39"/>
      <c r="I78" s="39"/>
      <c r="J78" s="39"/>
    </row>
    <row r="79" spans="2:10" ht="25.5">
      <c r="B79" s="235" t="s">
        <v>59</v>
      </c>
      <c r="C79" s="165" t="s">
        <v>116</v>
      </c>
      <c r="D79" s="166" t="s">
        <v>14</v>
      </c>
      <c r="E79" s="167">
        <f>2*E57+74.4*2</f>
        <v>692.2</v>
      </c>
      <c r="F79" s="154"/>
      <c r="G79" s="154">
        <f>SUM(E79*F79)</f>
        <v>0</v>
      </c>
      <c r="H79" s="39"/>
      <c r="I79" s="39"/>
      <c r="J79" s="39"/>
    </row>
    <row r="80" spans="2:10" ht="12.75">
      <c r="B80" s="238"/>
      <c r="C80" s="81"/>
      <c r="E80" s="99"/>
      <c r="F80" s="11"/>
      <c r="G80" s="11"/>
      <c r="H80" s="39"/>
      <c r="I80" s="39"/>
      <c r="J80" s="39"/>
    </row>
    <row r="81" spans="2:10" ht="51">
      <c r="B81" s="235" t="s">
        <v>64</v>
      </c>
      <c r="C81" s="165" t="s">
        <v>117</v>
      </c>
      <c r="D81" s="166" t="s">
        <v>12</v>
      </c>
      <c r="E81" s="167">
        <v>496.8</v>
      </c>
      <c r="F81" s="154"/>
      <c r="G81" s="154">
        <f aca="true" t="shared" si="1" ref="G81:G113">SUM(E81*F81)</f>
        <v>0</v>
      </c>
      <c r="H81" s="39"/>
      <c r="I81" s="39"/>
      <c r="J81" s="39"/>
    </row>
    <row r="82" spans="2:10" ht="12.75">
      <c r="B82" s="240"/>
      <c r="C82" s="81"/>
      <c r="E82" s="99"/>
      <c r="F82" s="23"/>
      <c r="G82" s="11"/>
      <c r="H82" s="39"/>
      <c r="I82" s="39"/>
      <c r="J82" s="39"/>
    </row>
    <row r="83" spans="2:10" ht="51.75" customHeight="1">
      <c r="B83" s="235" t="s">
        <v>65</v>
      </c>
      <c r="C83" s="151" t="s">
        <v>83</v>
      </c>
      <c r="D83" s="152" t="s">
        <v>13</v>
      </c>
      <c r="E83" s="153">
        <v>401.6</v>
      </c>
      <c r="F83" s="154"/>
      <c r="G83" s="154">
        <f t="shared" si="1"/>
        <v>0</v>
      </c>
      <c r="H83" s="39"/>
      <c r="I83" s="39"/>
      <c r="J83" s="39"/>
    </row>
    <row r="84" spans="2:10" ht="12.75">
      <c r="B84" s="238"/>
      <c r="C84" s="24"/>
      <c r="D84" s="5"/>
      <c r="E84" s="96"/>
      <c r="F84" s="11"/>
      <c r="G84" s="11"/>
      <c r="H84" s="39"/>
      <c r="I84" s="39"/>
      <c r="J84" s="39"/>
    </row>
    <row r="85" spans="2:10" ht="51">
      <c r="B85" s="235" t="s">
        <v>66</v>
      </c>
      <c r="C85" s="151" t="s">
        <v>118</v>
      </c>
      <c r="D85" s="152" t="s">
        <v>13</v>
      </c>
      <c r="E85" s="153">
        <v>110.1</v>
      </c>
      <c r="F85" s="154"/>
      <c r="G85" s="154">
        <f t="shared" si="1"/>
        <v>0</v>
      </c>
      <c r="H85" s="39"/>
      <c r="I85" s="39"/>
      <c r="J85" s="39"/>
    </row>
    <row r="86" spans="2:10" ht="12.75">
      <c r="B86" s="240"/>
      <c r="C86" s="24"/>
      <c r="D86" s="5"/>
      <c r="E86" s="96"/>
      <c r="F86" s="23"/>
      <c r="G86" s="11"/>
      <c r="H86" s="39"/>
      <c r="I86" s="39"/>
      <c r="J86" s="39"/>
    </row>
    <row r="87" spans="2:12" s="15" customFormat="1" ht="51">
      <c r="B87" s="235" t="s">
        <v>67</v>
      </c>
      <c r="C87" s="151" t="s">
        <v>75</v>
      </c>
      <c r="D87" s="152" t="s">
        <v>13</v>
      </c>
      <c r="E87" s="153">
        <v>8.9</v>
      </c>
      <c r="F87" s="154"/>
      <c r="G87" s="154">
        <f t="shared" si="1"/>
        <v>0</v>
      </c>
      <c r="H87" s="21"/>
      <c r="I87" s="43"/>
      <c r="J87" s="43"/>
      <c r="K87" s="22"/>
      <c r="L87" s="17"/>
    </row>
    <row r="88" spans="2:12" s="15" customFormat="1" ht="12.75">
      <c r="B88" s="238"/>
      <c r="C88" s="38"/>
      <c r="D88" s="5"/>
      <c r="E88" s="100"/>
      <c r="F88" s="23"/>
      <c r="G88" s="11"/>
      <c r="H88" s="21"/>
      <c r="I88" s="43"/>
      <c r="J88" s="43"/>
      <c r="K88" s="22"/>
      <c r="L88" s="17"/>
    </row>
    <row r="89" spans="2:10" ht="38.25">
      <c r="B89" s="235" t="s">
        <v>68</v>
      </c>
      <c r="C89" s="151" t="s">
        <v>76</v>
      </c>
      <c r="D89" s="152" t="s">
        <v>13</v>
      </c>
      <c r="E89" s="153">
        <v>35.7</v>
      </c>
      <c r="F89" s="168"/>
      <c r="G89" s="154">
        <f t="shared" si="1"/>
        <v>0</v>
      </c>
      <c r="H89" s="39"/>
      <c r="I89" s="39"/>
      <c r="J89" s="39"/>
    </row>
    <row r="90" spans="2:10" s="53" customFormat="1" ht="12.75">
      <c r="B90" s="240"/>
      <c r="C90" s="24"/>
      <c r="D90" s="5"/>
      <c r="E90" s="96"/>
      <c r="F90" s="23"/>
      <c r="G90" s="11"/>
      <c r="H90" s="52"/>
      <c r="I90" s="52"/>
      <c r="J90" s="52"/>
    </row>
    <row r="91" spans="2:10" ht="38.25">
      <c r="B91" s="235" t="s">
        <v>69</v>
      </c>
      <c r="C91" s="151" t="s">
        <v>61</v>
      </c>
      <c r="D91" s="152" t="s">
        <v>7</v>
      </c>
      <c r="E91" s="156">
        <v>25</v>
      </c>
      <c r="F91" s="168"/>
      <c r="G91" s="154">
        <f t="shared" si="1"/>
        <v>0</v>
      </c>
      <c r="H91" s="39"/>
      <c r="I91" s="39"/>
      <c r="J91" s="39"/>
    </row>
    <row r="92" spans="2:10" ht="12.75">
      <c r="B92" s="238"/>
      <c r="C92" s="38"/>
      <c r="D92" s="5"/>
      <c r="E92" s="100"/>
      <c r="F92" s="27"/>
      <c r="G92" s="11"/>
      <c r="H92" s="39"/>
      <c r="I92" s="39"/>
      <c r="J92" s="39"/>
    </row>
    <row r="93" spans="2:10" ht="12.75">
      <c r="B93" s="235" t="s">
        <v>70</v>
      </c>
      <c r="C93" s="169" t="s">
        <v>16</v>
      </c>
      <c r="D93" s="152" t="s">
        <v>4</v>
      </c>
      <c r="E93" s="153">
        <v>12</v>
      </c>
      <c r="F93" s="154"/>
      <c r="G93" s="154">
        <f t="shared" si="1"/>
        <v>0</v>
      </c>
      <c r="H93" s="39"/>
      <c r="I93" s="39"/>
      <c r="J93" s="39"/>
    </row>
    <row r="94" spans="2:10" ht="12.75">
      <c r="B94" s="240"/>
      <c r="C94" s="18"/>
      <c r="D94" s="5"/>
      <c r="E94" s="96"/>
      <c r="F94" s="12"/>
      <c r="G94" s="11"/>
      <c r="H94" s="39"/>
      <c r="I94" s="39"/>
      <c r="J94" s="39"/>
    </row>
    <row r="95" spans="2:10" ht="25.5">
      <c r="B95" s="235" t="s">
        <v>71</v>
      </c>
      <c r="C95" s="169" t="s">
        <v>77</v>
      </c>
      <c r="D95" s="152" t="s">
        <v>12</v>
      </c>
      <c r="E95" s="153">
        <f>E57*0.7</f>
        <v>190.18999999999997</v>
      </c>
      <c r="F95" s="170"/>
      <c r="G95" s="154">
        <f t="shared" si="1"/>
        <v>0</v>
      </c>
      <c r="H95" s="39"/>
      <c r="I95" s="39"/>
      <c r="J95" s="39"/>
    </row>
    <row r="96" spans="2:10" ht="12.75">
      <c r="B96" s="238"/>
      <c r="C96" s="18"/>
      <c r="D96" s="5"/>
      <c r="E96" s="96"/>
      <c r="F96" s="16"/>
      <c r="G96" s="11"/>
      <c r="H96" s="39"/>
      <c r="I96" s="39"/>
      <c r="J96" s="39"/>
    </row>
    <row r="97" spans="2:10" ht="51">
      <c r="B97" s="235" t="s">
        <v>72</v>
      </c>
      <c r="C97" s="169" t="s">
        <v>62</v>
      </c>
      <c r="D97" s="171" t="s">
        <v>13</v>
      </c>
      <c r="E97" s="163">
        <v>103.2</v>
      </c>
      <c r="F97" s="170"/>
      <c r="G97" s="154">
        <f t="shared" si="1"/>
        <v>0</v>
      </c>
      <c r="H97" s="39"/>
      <c r="I97" s="39"/>
      <c r="J97" s="39"/>
    </row>
    <row r="98" spans="2:10" ht="12.75">
      <c r="B98" s="240"/>
      <c r="C98" s="18"/>
      <c r="D98" s="41"/>
      <c r="E98" s="97"/>
      <c r="F98" s="42"/>
      <c r="G98" s="11"/>
      <c r="H98" s="39"/>
      <c r="I98" s="39"/>
      <c r="J98" s="39"/>
    </row>
    <row r="99" spans="2:10" ht="38.25">
      <c r="B99" s="235" t="s">
        <v>73</v>
      </c>
      <c r="C99" s="169" t="s">
        <v>125</v>
      </c>
      <c r="D99" s="171" t="s">
        <v>13</v>
      </c>
      <c r="E99" s="163">
        <v>52.9</v>
      </c>
      <c r="F99" s="172"/>
      <c r="G99" s="154">
        <f t="shared" si="1"/>
        <v>0</v>
      </c>
      <c r="H99" s="39"/>
      <c r="I99" s="39"/>
      <c r="J99" s="39"/>
    </row>
    <row r="100" spans="2:10" ht="12.75">
      <c r="B100" s="238"/>
      <c r="C100" s="18"/>
      <c r="D100" s="41"/>
      <c r="E100" s="97"/>
      <c r="F100" s="42"/>
      <c r="G100" s="11"/>
      <c r="H100" s="39"/>
      <c r="I100" s="39"/>
      <c r="J100" s="39"/>
    </row>
    <row r="101" spans="2:10" ht="51">
      <c r="B101" s="235" t="s">
        <v>74</v>
      </c>
      <c r="C101" s="169" t="s">
        <v>124</v>
      </c>
      <c r="D101" s="152" t="s">
        <v>13</v>
      </c>
      <c r="E101" s="153">
        <v>151.3</v>
      </c>
      <c r="F101" s="170"/>
      <c r="G101" s="154">
        <f t="shared" si="1"/>
        <v>0</v>
      </c>
      <c r="H101" s="39"/>
      <c r="I101" s="39"/>
      <c r="J101" s="39"/>
    </row>
    <row r="102" spans="2:10" ht="12.75">
      <c r="B102" s="240"/>
      <c r="C102" s="18"/>
      <c r="D102" s="5"/>
      <c r="E102" s="96"/>
      <c r="F102" s="27"/>
      <c r="G102" s="11"/>
      <c r="H102" s="39"/>
      <c r="I102" s="39"/>
      <c r="J102" s="39"/>
    </row>
    <row r="103" spans="2:10" ht="54.75" customHeight="1">
      <c r="B103" s="235" t="s">
        <v>123</v>
      </c>
      <c r="C103" s="173" t="s">
        <v>119</v>
      </c>
      <c r="D103" s="174" t="s">
        <v>13</v>
      </c>
      <c r="E103" s="167">
        <v>120.2</v>
      </c>
      <c r="F103" s="170"/>
      <c r="G103" s="154">
        <f t="shared" si="1"/>
        <v>0</v>
      </c>
      <c r="H103" s="39"/>
      <c r="I103" s="39"/>
      <c r="J103" s="39"/>
    </row>
    <row r="104" spans="2:10" ht="12.75">
      <c r="B104" s="238"/>
      <c r="C104" s="112"/>
      <c r="E104" s="111"/>
      <c r="F104" s="27"/>
      <c r="G104" s="11"/>
      <c r="H104" s="39"/>
      <c r="I104" s="39"/>
      <c r="J104" s="39"/>
    </row>
    <row r="105" spans="2:10" ht="51">
      <c r="B105" s="235" t="s">
        <v>127</v>
      </c>
      <c r="C105" s="175" t="s">
        <v>120</v>
      </c>
      <c r="D105" s="174" t="s">
        <v>12</v>
      </c>
      <c r="E105" s="167">
        <f>E81</f>
        <v>496.8</v>
      </c>
      <c r="F105" s="176"/>
      <c r="G105" s="154">
        <f t="shared" si="1"/>
        <v>0</v>
      </c>
      <c r="H105" s="39"/>
      <c r="I105" s="39"/>
      <c r="J105" s="39"/>
    </row>
    <row r="106" spans="2:10" ht="12.75">
      <c r="B106" s="238"/>
      <c r="C106" s="113"/>
      <c r="E106" s="111"/>
      <c r="F106" s="33"/>
      <c r="G106" s="11"/>
      <c r="H106" s="39"/>
      <c r="I106" s="39"/>
      <c r="J106" s="39"/>
    </row>
    <row r="107" spans="2:10" ht="76.5">
      <c r="B107" s="235" t="s">
        <v>128</v>
      </c>
      <c r="C107" s="175" t="s">
        <v>121</v>
      </c>
      <c r="D107" s="174" t="s">
        <v>12</v>
      </c>
      <c r="E107" s="167">
        <f>E81</f>
        <v>496.8</v>
      </c>
      <c r="F107" s="177"/>
      <c r="G107" s="154">
        <f t="shared" si="1"/>
        <v>0</v>
      </c>
      <c r="H107" s="39"/>
      <c r="I107" s="39"/>
      <c r="J107" s="39"/>
    </row>
    <row r="108" spans="2:10" ht="12.75">
      <c r="B108" s="240"/>
      <c r="C108" s="113"/>
      <c r="E108" s="111"/>
      <c r="F108" s="51"/>
      <c r="G108" s="11"/>
      <c r="H108" s="39"/>
      <c r="I108" s="39"/>
      <c r="J108" s="39"/>
    </row>
    <row r="109" spans="2:10" ht="25.5">
      <c r="B109" s="235" t="s">
        <v>129</v>
      </c>
      <c r="C109" s="175" t="s">
        <v>122</v>
      </c>
      <c r="D109" s="174" t="s">
        <v>14</v>
      </c>
      <c r="E109" s="167">
        <f>E79</f>
        <v>692.2</v>
      </c>
      <c r="F109" s="176"/>
      <c r="G109" s="154">
        <f t="shared" si="1"/>
        <v>0</v>
      </c>
      <c r="H109" s="39"/>
      <c r="I109" s="39"/>
      <c r="J109" s="39"/>
    </row>
    <row r="110" spans="2:10" ht="12.75">
      <c r="B110" s="238"/>
      <c r="C110" s="113"/>
      <c r="E110" s="111"/>
      <c r="F110" s="33"/>
      <c r="G110" s="11"/>
      <c r="H110" s="39"/>
      <c r="I110" s="39"/>
      <c r="J110" s="39"/>
    </row>
    <row r="111" spans="2:10" s="48" customFormat="1" ht="25.5">
      <c r="B111" s="235" t="s">
        <v>130</v>
      </c>
      <c r="C111" s="169" t="s">
        <v>63</v>
      </c>
      <c r="D111" s="178" t="s">
        <v>13</v>
      </c>
      <c r="E111" s="179">
        <v>35</v>
      </c>
      <c r="F111" s="176"/>
      <c r="G111" s="154">
        <f t="shared" si="1"/>
        <v>0</v>
      </c>
      <c r="H111" s="49"/>
      <c r="I111" s="49"/>
      <c r="J111" s="49"/>
    </row>
    <row r="112" spans="2:10" ht="12.75">
      <c r="B112" s="240"/>
      <c r="C112" s="25"/>
      <c r="D112" s="26"/>
      <c r="E112" s="101"/>
      <c r="F112" s="33"/>
      <c r="G112" s="11"/>
      <c r="H112" s="39"/>
      <c r="I112" s="39"/>
      <c r="J112" s="39"/>
    </row>
    <row r="113" spans="2:10" s="56" customFormat="1" ht="38.25">
      <c r="B113" s="235" t="s">
        <v>131</v>
      </c>
      <c r="C113" s="180" t="s">
        <v>126</v>
      </c>
      <c r="D113" s="178" t="s">
        <v>13</v>
      </c>
      <c r="E113" s="179">
        <f>E83+E85+E87+E89-E97-E99-E101-E111</f>
        <v>213.9000000000001</v>
      </c>
      <c r="F113" s="176"/>
      <c r="G113" s="154">
        <f t="shared" si="1"/>
        <v>0</v>
      </c>
      <c r="H113" s="4"/>
      <c r="I113" s="50"/>
      <c r="J113" s="50"/>
    </row>
    <row r="114" spans="2:10" ht="12.75">
      <c r="B114" s="241"/>
      <c r="C114" s="25"/>
      <c r="D114" s="26"/>
      <c r="E114" s="101"/>
      <c r="F114" s="33"/>
      <c r="G114" s="21"/>
      <c r="H114" s="45"/>
      <c r="I114" s="29"/>
      <c r="J114" s="29"/>
    </row>
    <row r="115" spans="2:10" ht="16.5" thickBot="1">
      <c r="B115" s="237"/>
      <c r="C115" s="130" t="s">
        <v>8</v>
      </c>
      <c r="D115" s="131"/>
      <c r="E115" s="132"/>
      <c r="F115" s="133"/>
      <c r="G115" s="149">
        <f>SUM(G79:G114)</f>
        <v>0</v>
      </c>
      <c r="H115" s="4"/>
      <c r="I115" s="29"/>
      <c r="J115" s="29"/>
    </row>
    <row r="116" spans="2:10" ht="13.5" thickTop="1">
      <c r="B116" s="241"/>
      <c r="C116" s="88"/>
      <c r="D116" s="44"/>
      <c r="E116" s="99"/>
      <c r="F116" s="33"/>
      <c r="G116" s="21"/>
      <c r="H116" s="4"/>
      <c r="I116" s="29"/>
      <c r="J116" s="29"/>
    </row>
    <row r="117" spans="2:10" ht="12.75">
      <c r="B117" s="241"/>
      <c r="C117" s="88"/>
      <c r="D117" s="44"/>
      <c r="E117" s="99"/>
      <c r="F117" s="33"/>
      <c r="G117" s="21"/>
      <c r="H117" s="4"/>
      <c r="I117" s="29"/>
      <c r="J117" s="29"/>
    </row>
    <row r="118" spans="2:10" ht="12.75">
      <c r="B118" s="241"/>
      <c r="C118" s="88"/>
      <c r="D118" s="44"/>
      <c r="E118" s="99"/>
      <c r="F118" s="33"/>
      <c r="G118" s="21"/>
      <c r="H118" s="4"/>
      <c r="I118" s="29"/>
      <c r="J118" s="29"/>
    </row>
    <row r="119" spans="2:10" ht="12.75">
      <c r="B119" s="241"/>
      <c r="C119" s="88"/>
      <c r="D119" s="44"/>
      <c r="E119" s="99"/>
      <c r="F119" s="33"/>
      <c r="G119" s="21"/>
      <c r="H119" s="4"/>
      <c r="I119" s="29"/>
      <c r="J119" s="29"/>
    </row>
    <row r="120" spans="2:10" s="120" customFormat="1" ht="15.75">
      <c r="B120" s="242" t="s">
        <v>2</v>
      </c>
      <c r="C120" s="136" t="s">
        <v>17</v>
      </c>
      <c r="D120" s="137"/>
      <c r="E120" s="138"/>
      <c r="F120" s="139"/>
      <c r="G120" s="140"/>
      <c r="H120" s="118"/>
      <c r="I120" s="119"/>
      <c r="J120" s="119"/>
    </row>
    <row r="121" spans="2:10" ht="12.75">
      <c r="B121" s="241"/>
      <c r="C121" s="25"/>
      <c r="D121" s="157" t="s">
        <v>187</v>
      </c>
      <c r="E121" s="158" t="s">
        <v>188</v>
      </c>
      <c r="F121" s="159" t="s">
        <v>189</v>
      </c>
      <c r="G121" s="159" t="s">
        <v>190</v>
      </c>
      <c r="H121" s="4"/>
      <c r="I121" s="29"/>
      <c r="J121" s="29"/>
    </row>
    <row r="122" spans="2:10" ht="165.75">
      <c r="B122" s="243" t="s">
        <v>80</v>
      </c>
      <c r="C122" s="180" t="s">
        <v>132</v>
      </c>
      <c r="D122" s="152" t="s">
        <v>4</v>
      </c>
      <c r="E122" s="179">
        <v>1</v>
      </c>
      <c r="F122" s="176"/>
      <c r="G122" s="177">
        <f>SUM(E122*F122)</f>
        <v>0</v>
      </c>
      <c r="H122" s="4"/>
      <c r="I122" s="29"/>
      <c r="J122" s="29"/>
    </row>
    <row r="123" spans="2:10" ht="12.75">
      <c r="B123" s="241"/>
      <c r="C123" s="25"/>
      <c r="D123" s="26"/>
      <c r="E123" s="101"/>
      <c r="F123" s="33"/>
      <c r="G123" s="21"/>
      <c r="H123" s="4"/>
      <c r="I123" s="29"/>
      <c r="J123" s="29"/>
    </row>
    <row r="124" spans="2:10" ht="165.75">
      <c r="B124" s="243" t="s">
        <v>134</v>
      </c>
      <c r="C124" s="180" t="s">
        <v>133</v>
      </c>
      <c r="D124" s="152" t="s">
        <v>4</v>
      </c>
      <c r="E124" s="179">
        <v>1</v>
      </c>
      <c r="F124" s="176"/>
      <c r="G124" s="177">
        <f aca="true" t="shared" si="2" ref="G124:G134">SUM(E124*F124)</f>
        <v>0</v>
      </c>
      <c r="H124" s="4"/>
      <c r="I124" s="29"/>
      <c r="J124" s="29"/>
    </row>
    <row r="125" spans="2:10" ht="12.75">
      <c r="B125" s="241"/>
      <c r="C125" s="25"/>
      <c r="D125" s="5"/>
      <c r="E125" s="101"/>
      <c r="F125" s="33"/>
      <c r="G125" s="21"/>
      <c r="H125" s="4"/>
      <c r="I125" s="29"/>
      <c r="J125" s="29"/>
    </row>
    <row r="126" spans="2:10" ht="165.75">
      <c r="B126" s="243" t="s">
        <v>81</v>
      </c>
      <c r="C126" s="180" t="s">
        <v>167</v>
      </c>
      <c r="D126" s="152" t="s">
        <v>4</v>
      </c>
      <c r="E126" s="179">
        <v>1</v>
      </c>
      <c r="F126" s="176"/>
      <c r="G126" s="177">
        <f t="shared" si="2"/>
        <v>0</v>
      </c>
      <c r="H126" s="4"/>
      <c r="I126" s="29"/>
      <c r="J126" s="29"/>
    </row>
    <row r="127" spans="2:10" ht="12.75">
      <c r="B127" s="241"/>
      <c r="C127" s="25"/>
      <c r="D127" s="5"/>
      <c r="E127" s="101"/>
      <c r="F127" s="33"/>
      <c r="G127" s="21"/>
      <c r="H127" s="4"/>
      <c r="I127" s="29"/>
      <c r="J127" s="29"/>
    </row>
    <row r="128" spans="2:10" ht="89.25">
      <c r="B128" s="243" t="s">
        <v>135</v>
      </c>
      <c r="C128" s="180" t="s">
        <v>78</v>
      </c>
      <c r="D128" s="178" t="s">
        <v>4</v>
      </c>
      <c r="E128" s="179">
        <v>1</v>
      </c>
      <c r="F128" s="176"/>
      <c r="G128" s="177">
        <f t="shared" si="2"/>
        <v>0</v>
      </c>
      <c r="H128" s="4"/>
      <c r="I128" s="29"/>
      <c r="J128" s="29"/>
    </row>
    <row r="129" spans="2:10" ht="12.75">
      <c r="B129" s="241"/>
      <c r="C129" s="25"/>
      <c r="D129" s="26"/>
      <c r="E129" s="101"/>
      <c r="F129" s="33"/>
      <c r="G129" s="21"/>
      <c r="H129" s="4"/>
      <c r="I129" s="29"/>
      <c r="J129" s="29"/>
    </row>
    <row r="130" spans="2:10" ht="102">
      <c r="B130" s="243" t="s">
        <v>136</v>
      </c>
      <c r="C130" s="180" t="s">
        <v>169</v>
      </c>
      <c r="D130" s="178" t="s">
        <v>4</v>
      </c>
      <c r="E130" s="179">
        <v>16</v>
      </c>
      <c r="F130" s="176"/>
      <c r="G130" s="177">
        <f t="shared" si="2"/>
        <v>0</v>
      </c>
      <c r="H130" s="4"/>
      <c r="I130" s="29"/>
      <c r="J130" s="29"/>
    </row>
    <row r="131" spans="2:10" ht="12.75">
      <c r="B131" s="241"/>
      <c r="C131" s="25"/>
      <c r="D131" s="26"/>
      <c r="E131" s="101"/>
      <c r="F131" s="33"/>
      <c r="G131" s="21"/>
      <c r="H131" s="4"/>
      <c r="I131" s="29"/>
      <c r="J131" s="29"/>
    </row>
    <row r="132" spans="2:11" ht="39.75" customHeight="1">
      <c r="B132" s="243" t="s">
        <v>137</v>
      </c>
      <c r="C132" s="180" t="s">
        <v>18</v>
      </c>
      <c r="D132" s="178" t="s">
        <v>4</v>
      </c>
      <c r="E132" s="179">
        <v>3</v>
      </c>
      <c r="F132" s="176"/>
      <c r="G132" s="177">
        <f t="shared" si="2"/>
        <v>0</v>
      </c>
      <c r="H132" s="4"/>
      <c r="I132" s="29"/>
      <c r="J132" s="29"/>
      <c r="K132" s="29"/>
    </row>
    <row r="133" spans="2:10" ht="12.75">
      <c r="B133" s="241"/>
      <c r="C133" s="25"/>
      <c r="D133" s="26"/>
      <c r="E133" s="101"/>
      <c r="F133" s="33"/>
      <c r="G133" s="21"/>
      <c r="H133" s="4"/>
      <c r="I133" s="29"/>
      <c r="J133" s="29"/>
    </row>
    <row r="134" spans="2:12" ht="63.75">
      <c r="B134" s="243" t="s">
        <v>170</v>
      </c>
      <c r="C134" s="180" t="s">
        <v>79</v>
      </c>
      <c r="D134" s="178" t="s">
        <v>4</v>
      </c>
      <c r="E134" s="179">
        <v>11</v>
      </c>
      <c r="F134" s="168"/>
      <c r="G134" s="177">
        <f t="shared" si="2"/>
        <v>0</v>
      </c>
      <c r="H134" s="4"/>
      <c r="I134" s="29"/>
      <c r="J134" s="29"/>
      <c r="K134" s="31"/>
      <c r="L134" s="31"/>
    </row>
    <row r="135" spans="2:12" ht="12.75">
      <c r="B135" s="241"/>
      <c r="C135" s="25"/>
      <c r="D135" s="26"/>
      <c r="E135" s="101"/>
      <c r="F135" s="33"/>
      <c r="G135" s="33"/>
      <c r="H135" s="29"/>
      <c r="I135" s="29"/>
      <c r="J135" s="29"/>
      <c r="K135" s="31"/>
      <c r="L135" s="31"/>
    </row>
    <row r="136" spans="2:12" ht="16.5" thickBot="1">
      <c r="B136" s="237"/>
      <c r="C136" s="130" t="s">
        <v>39</v>
      </c>
      <c r="D136" s="131"/>
      <c r="E136" s="132"/>
      <c r="F136" s="133"/>
      <c r="G136" s="149">
        <f>SUM(G122:G135)</f>
        <v>0</v>
      </c>
      <c r="H136" s="29"/>
      <c r="I136" s="29"/>
      <c r="J136" s="29"/>
      <c r="K136" s="29"/>
      <c r="L136" s="29"/>
    </row>
    <row r="137" spans="2:10" ht="13.5" thickTop="1">
      <c r="B137" s="233"/>
      <c r="C137" s="18"/>
      <c r="D137" s="5"/>
      <c r="E137" s="96"/>
      <c r="F137" s="33"/>
      <c r="G137" s="33"/>
      <c r="H137" s="29"/>
      <c r="I137" s="29"/>
      <c r="J137" s="29"/>
    </row>
    <row r="138" spans="2:10" ht="12.75">
      <c r="B138" s="244"/>
      <c r="C138" s="89"/>
      <c r="D138" s="8"/>
      <c r="E138" s="102"/>
      <c r="F138" s="11"/>
      <c r="G138" s="11"/>
      <c r="H138" s="29"/>
      <c r="I138" s="29"/>
      <c r="J138" s="29"/>
    </row>
    <row r="139" spans="2:10" s="124" customFormat="1" ht="15.75">
      <c r="B139" s="234" t="s">
        <v>38</v>
      </c>
      <c r="C139" s="141" t="s">
        <v>19</v>
      </c>
      <c r="D139" s="115"/>
      <c r="E139" s="116"/>
      <c r="F139" s="135"/>
      <c r="G139" s="135"/>
      <c r="H139" s="142"/>
      <c r="I139" s="143"/>
      <c r="J139" s="144"/>
    </row>
    <row r="140" spans="2:10" ht="12.75">
      <c r="B140" s="233"/>
      <c r="C140" s="90"/>
      <c r="D140" s="157" t="s">
        <v>187</v>
      </c>
      <c r="E140" s="158" t="s">
        <v>188</v>
      </c>
      <c r="F140" s="159" t="s">
        <v>189</v>
      </c>
      <c r="G140" s="159" t="s">
        <v>190</v>
      </c>
      <c r="H140" s="30"/>
      <c r="I140" s="31"/>
      <c r="J140" s="31"/>
    </row>
    <row r="141" spans="2:10" ht="76.5">
      <c r="B141" s="235" t="s">
        <v>47</v>
      </c>
      <c r="C141" s="181" t="s">
        <v>138</v>
      </c>
      <c r="D141" s="178" t="s">
        <v>14</v>
      </c>
      <c r="E141" s="179">
        <f>E57</f>
        <v>271.7</v>
      </c>
      <c r="F141" s="168"/>
      <c r="G141" s="154">
        <f>SUM(E141*F141)</f>
        <v>0</v>
      </c>
      <c r="H141" s="30"/>
      <c r="I141" s="31"/>
      <c r="J141" s="31"/>
    </row>
    <row r="142" spans="2:10" ht="12.75">
      <c r="B142" s="233"/>
      <c r="C142" s="32"/>
      <c r="D142" s="26"/>
      <c r="E142" s="101"/>
      <c r="F142" s="23"/>
      <c r="G142" s="11"/>
      <c r="H142" s="29"/>
      <c r="I142" s="29"/>
      <c r="J142" s="29"/>
    </row>
    <row r="143" spans="2:10" ht="76.5">
      <c r="B143" s="235" t="s">
        <v>48</v>
      </c>
      <c r="C143" s="181" t="s">
        <v>20</v>
      </c>
      <c r="D143" s="178" t="s">
        <v>14</v>
      </c>
      <c r="E143" s="179">
        <f>E59</f>
        <v>3</v>
      </c>
      <c r="F143" s="168"/>
      <c r="G143" s="154">
        <f aca="true" t="shared" si="3" ref="G143:G204">SUM(E143*F143)</f>
        <v>0</v>
      </c>
      <c r="H143" s="11"/>
      <c r="I143" s="4"/>
      <c r="J143" s="29"/>
    </row>
    <row r="144" spans="2:10" ht="12.75">
      <c r="B144" s="233"/>
      <c r="C144" s="32"/>
      <c r="D144" s="26"/>
      <c r="E144" s="101"/>
      <c r="F144" s="23"/>
      <c r="G144" s="11"/>
      <c r="H144" s="11"/>
      <c r="I144" s="4"/>
      <c r="J144" s="29"/>
    </row>
    <row r="145" spans="2:10" ht="63.75">
      <c r="B145" s="235" t="s">
        <v>49</v>
      </c>
      <c r="C145" s="181" t="s">
        <v>183</v>
      </c>
      <c r="D145" s="178" t="s">
        <v>14</v>
      </c>
      <c r="E145" s="179">
        <v>9.1</v>
      </c>
      <c r="F145" s="170"/>
      <c r="G145" s="154">
        <f t="shared" si="3"/>
        <v>0</v>
      </c>
      <c r="H145" s="11"/>
      <c r="I145" s="4"/>
      <c r="J145" s="29"/>
    </row>
    <row r="146" spans="2:10" ht="12.75">
      <c r="B146" s="233"/>
      <c r="C146" s="90"/>
      <c r="D146" s="5"/>
      <c r="E146" s="96"/>
      <c r="F146" s="146"/>
      <c r="G146" s="11"/>
      <c r="H146" s="11"/>
      <c r="I146" s="4"/>
      <c r="J146" s="39"/>
    </row>
    <row r="147" spans="2:10" ht="63.75">
      <c r="B147" s="235" t="s">
        <v>50</v>
      </c>
      <c r="C147" s="181" t="s">
        <v>82</v>
      </c>
      <c r="D147" s="178" t="s">
        <v>14</v>
      </c>
      <c r="E147" s="179">
        <v>124.6</v>
      </c>
      <c r="F147" s="170"/>
      <c r="G147" s="154">
        <f t="shared" si="3"/>
        <v>0</v>
      </c>
      <c r="H147" s="11"/>
      <c r="I147" s="4"/>
      <c r="J147" s="29"/>
    </row>
    <row r="148" spans="2:10" ht="12.75">
      <c r="B148" s="233"/>
      <c r="C148" s="32"/>
      <c r="D148" s="26"/>
      <c r="E148" s="101"/>
      <c r="F148" s="28"/>
      <c r="G148" s="11"/>
      <c r="H148" s="11"/>
      <c r="I148" s="4"/>
      <c r="J148" s="29"/>
    </row>
    <row r="149" spans="2:10" ht="38.25">
      <c r="B149" s="235" t="s">
        <v>51</v>
      </c>
      <c r="C149" s="151" t="s">
        <v>21</v>
      </c>
      <c r="D149" s="152"/>
      <c r="E149" s="179"/>
      <c r="F149" s="182"/>
      <c r="G149" s="154"/>
      <c r="H149" s="11"/>
      <c r="I149" s="4"/>
      <c r="J149" s="29"/>
    </row>
    <row r="150" spans="2:10" ht="12.75">
      <c r="B150" s="233"/>
      <c r="C150" s="32"/>
      <c r="D150" s="26"/>
      <c r="E150" s="101"/>
      <c r="F150" s="28"/>
      <c r="G150" s="11"/>
      <c r="H150" s="11"/>
      <c r="I150" s="4"/>
      <c r="J150" s="39"/>
    </row>
    <row r="151" spans="3:10" ht="12.75">
      <c r="C151" s="151" t="s">
        <v>42</v>
      </c>
      <c r="D151" s="152" t="s">
        <v>14</v>
      </c>
      <c r="E151" s="153">
        <v>150</v>
      </c>
      <c r="F151" s="182"/>
      <c r="G151" s="154">
        <f t="shared" si="3"/>
        <v>0</v>
      </c>
      <c r="H151" s="11"/>
      <c r="I151" s="39"/>
      <c r="J151" s="29"/>
    </row>
    <row r="152" spans="2:10" ht="12.75">
      <c r="B152" s="245"/>
      <c r="C152" s="151" t="s">
        <v>43</v>
      </c>
      <c r="D152" s="152" t="s">
        <v>14</v>
      </c>
      <c r="E152" s="153">
        <v>80</v>
      </c>
      <c r="F152" s="182"/>
      <c r="G152" s="154">
        <f t="shared" si="3"/>
        <v>0</v>
      </c>
      <c r="H152" s="11"/>
      <c r="I152" s="39"/>
      <c r="J152" s="29"/>
    </row>
    <row r="153" spans="2:10" ht="12.75">
      <c r="B153" s="233"/>
      <c r="C153" s="38"/>
      <c r="D153" s="5"/>
      <c r="E153" s="103"/>
      <c r="F153" s="28"/>
      <c r="G153" s="11"/>
      <c r="H153" s="33"/>
      <c r="I153" s="39"/>
      <c r="J153" s="29"/>
    </row>
    <row r="154" spans="2:10" ht="51">
      <c r="B154" s="235" t="s">
        <v>92</v>
      </c>
      <c r="C154" s="183" t="s">
        <v>22</v>
      </c>
      <c r="D154" s="152"/>
      <c r="E154" s="184"/>
      <c r="F154" s="185"/>
      <c r="G154" s="154"/>
      <c r="H154" s="33"/>
      <c r="I154" s="39"/>
      <c r="J154" s="29"/>
    </row>
    <row r="155" spans="2:10" ht="12.75">
      <c r="B155" s="233"/>
      <c r="C155" s="38"/>
      <c r="D155" s="5"/>
      <c r="E155" s="103"/>
      <c r="F155" s="35"/>
      <c r="G155" s="11"/>
      <c r="H155" s="33"/>
      <c r="I155" s="39"/>
      <c r="J155" s="29"/>
    </row>
    <row r="156" spans="2:10" ht="12.75">
      <c r="B156" s="233"/>
      <c r="C156" s="183" t="s">
        <v>85</v>
      </c>
      <c r="D156" s="152" t="s">
        <v>4</v>
      </c>
      <c r="E156" s="153">
        <v>2</v>
      </c>
      <c r="F156" s="186"/>
      <c r="G156" s="154">
        <f t="shared" si="3"/>
        <v>0</v>
      </c>
      <c r="H156" s="11"/>
      <c r="I156" s="39"/>
      <c r="J156" s="39"/>
    </row>
    <row r="157" spans="2:10" ht="12.75">
      <c r="B157" s="233"/>
      <c r="C157" s="183" t="s">
        <v>143</v>
      </c>
      <c r="D157" s="152" t="s">
        <v>4</v>
      </c>
      <c r="E157" s="153">
        <v>5</v>
      </c>
      <c r="F157" s="186"/>
      <c r="G157" s="154">
        <f t="shared" si="3"/>
        <v>0</v>
      </c>
      <c r="H157" s="19"/>
      <c r="I157" s="39"/>
      <c r="J157" s="39"/>
    </row>
    <row r="158" spans="2:10" ht="12.75">
      <c r="B158" s="233"/>
      <c r="C158" s="183" t="s">
        <v>23</v>
      </c>
      <c r="D158" s="152" t="s">
        <v>4</v>
      </c>
      <c r="E158" s="153">
        <v>3</v>
      </c>
      <c r="F158" s="186"/>
      <c r="G158" s="154">
        <f t="shared" si="3"/>
        <v>0</v>
      </c>
      <c r="H158" s="11"/>
      <c r="I158" s="39"/>
      <c r="J158" s="39"/>
    </row>
    <row r="159" spans="2:10" ht="12.75">
      <c r="B159" s="233"/>
      <c r="C159" s="183" t="s">
        <v>144</v>
      </c>
      <c r="D159" s="152" t="s">
        <v>4</v>
      </c>
      <c r="E159" s="153">
        <v>1</v>
      </c>
      <c r="F159" s="186"/>
      <c r="G159" s="154">
        <f t="shared" si="3"/>
        <v>0</v>
      </c>
      <c r="H159" s="19"/>
      <c r="I159" s="39"/>
      <c r="J159" s="39"/>
    </row>
    <row r="160" spans="2:10" ht="12.75">
      <c r="B160" s="241"/>
      <c r="C160" s="181" t="s">
        <v>145</v>
      </c>
      <c r="D160" s="178" t="s">
        <v>4</v>
      </c>
      <c r="E160" s="179">
        <v>1</v>
      </c>
      <c r="F160" s="186"/>
      <c r="G160" s="154">
        <f t="shared" si="3"/>
        <v>0</v>
      </c>
      <c r="H160" s="33"/>
      <c r="I160" s="4"/>
      <c r="J160" s="29"/>
    </row>
    <row r="161" spans="2:10" ht="12.75">
      <c r="B161" s="241"/>
      <c r="C161" s="181" t="s">
        <v>146</v>
      </c>
      <c r="D161" s="178" t="s">
        <v>4</v>
      </c>
      <c r="E161" s="179">
        <v>1</v>
      </c>
      <c r="F161" s="187"/>
      <c r="G161" s="154">
        <f t="shared" si="3"/>
        <v>0</v>
      </c>
      <c r="H161" s="33"/>
      <c r="I161" s="29"/>
      <c r="J161" s="29"/>
    </row>
    <row r="162" spans="2:10" s="59" customFormat="1" ht="12.75">
      <c r="B162" s="246"/>
      <c r="C162" s="151" t="s">
        <v>147</v>
      </c>
      <c r="D162" s="152" t="s">
        <v>4</v>
      </c>
      <c r="E162" s="153">
        <v>1</v>
      </c>
      <c r="F162" s="176"/>
      <c r="G162" s="154">
        <f t="shared" si="3"/>
        <v>0</v>
      </c>
      <c r="H162" s="57"/>
      <c r="I162" s="58"/>
      <c r="J162" s="58"/>
    </row>
    <row r="163" spans="2:10" ht="12.75">
      <c r="B163" s="233"/>
      <c r="C163" s="169" t="s">
        <v>86</v>
      </c>
      <c r="D163" s="152" t="s">
        <v>4</v>
      </c>
      <c r="E163" s="153">
        <v>2</v>
      </c>
      <c r="F163" s="176"/>
      <c r="G163" s="154">
        <f t="shared" si="3"/>
        <v>0</v>
      </c>
      <c r="H163" s="46"/>
      <c r="I163" s="29"/>
      <c r="J163" s="29"/>
    </row>
    <row r="164" spans="2:10" ht="12.75">
      <c r="B164" s="247"/>
      <c r="C164" s="169" t="s">
        <v>148</v>
      </c>
      <c r="D164" s="152" t="s">
        <v>4</v>
      </c>
      <c r="E164" s="153">
        <v>5</v>
      </c>
      <c r="F164" s="188"/>
      <c r="G164" s="154">
        <f t="shared" si="3"/>
        <v>0</v>
      </c>
      <c r="H164" s="11"/>
      <c r="I164" s="29"/>
      <c r="J164" s="29"/>
    </row>
    <row r="165" spans="2:10" ht="12.75">
      <c r="B165" s="247"/>
      <c r="C165" s="169" t="s">
        <v>166</v>
      </c>
      <c r="D165" s="152" t="s">
        <v>4</v>
      </c>
      <c r="E165" s="189">
        <v>1</v>
      </c>
      <c r="F165" s="188"/>
      <c r="G165" s="154">
        <f t="shared" si="3"/>
        <v>0</v>
      </c>
      <c r="H165" s="11"/>
      <c r="I165" s="29"/>
      <c r="J165" s="29"/>
    </row>
    <row r="166" spans="2:8" ht="12.75">
      <c r="B166" s="247"/>
      <c r="C166" s="169" t="s">
        <v>87</v>
      </c>
      <c r="D166" s="152" t="s">
        <v>4</v>
      </c>
      <c r="E166" s="189">
        <v>2</v>
      </c>
      <c r="F166" s="188"/>
      <c r="G166" s="154">
        <f t="shared" si="3"/>
        <v>0</v>
      </c>
      <c r="H166" s="14"/>
    </row>
    <row r="167" spans="2:8" ht="12.75">
      <c r="B167" s="247"/>
      <c r="C167" s="169" t="s">
        <v>165</v>
      </c>
      <c r="D167" s="190" t="s">
        <v>4</v>
      </c>
      <c r="E167" s="189">
        <v>1</v>
      </c>
      <c r="F167" s="188"/>
      <c r="G167" s="154">
        <f t="shared" si="3"/>
        <v>0</v>
      </c>
      <c r="H167" s="14"/>
    </row>
    <row r="168" spans="2:8" ht="12.75">
      <c r="B168" s="247"/>
      <c r="C168" s="191" t="s">
        <v>88</v>
      </c>
      <c r="D168" s="190" t="s">
        <v>4</v>
      </c>
      <c r="E168" s="189">
        <v>3</v>
      </c>
      <c r="F168" s="188"/>
      <c r="G168" s="154">
        <f t="shared" si="3"/>
        <v>0</v>
      </c>
      <c r="H168" s="14"/>
    </row>
    <row r="169" spans="2:8" ht="12.75">
      <c r="B169" s="247"/>
      <c r="C169" s="191" t="s">
        <v>153</v>
      </c>
      <c r="D169" s="190" t="s">
        <v>4</v>
      </c>
      <c r="E169" s="189">
        <v>1</v>
      </c>
      <c r="F169" s="188"/>
      <c r="G169" s="154">
        <f t="shared" si="3"/>
        <v>0</v>
      </c>
      <c r="H169" s="14"/>
    </row>
    <row r="170" spans="2:8" ht="12.75">
      <c r="B170" s="247"/>
      <c r="C170" s="192" t="s">
        <v>152</v>
      </c>
      <c r="D170" s="190" t="s">
        <v>4</v>
      </c>
      <c r="E170" s="189">
        <v>1</v>
      </c>
      <c r="F170" s="188"/>
      <c r="G170" s="154">
        <f t="shared" si="3"/>
        <v>0</v>
      </c>
      <c r="H170" s="14"/>
    </row>
    <row r="171" spans="2:7" ht="12.75">
      <c r="B171" s="233"/>
      <c r="C171" s="192" t="s">
        <v>150</v>
      </c>
      <c r="D171" s="190" t="s">
        <v>4</v>
      </c>
      <c r="E171" s="189">
        <v>1</v>
      </c>
      <c r="F171" s="188"/>
      <c r="G171" s="154">
        <f t="shared" si="3"/>
        <v>0</v>
      </c>
    </row>
    <row r="172" spans="2:7" ht="12.75">
      <c r="B172" s="233"/>
      <c r="C172" s="192" t="s">
        <v>89</v>
      </c>
      <c r="D172" s="190" t="s">
        <v>4</v>
      </c>
      <c r="E172" s="189">
        <v>1</v>
      </c>
      <c r="F172" s="188"/>
      <c r="G172" s="154">
        <f t="shared" si="3"/>
        <v>0</v>
      </c>
    </row>
    <row r="173" spans="2:7" ht="12.75">
      <c r="B173" s="233"/>
      <c r="C173" s="192" t="s">
        <v>151</v>
      </c>
      <c r="D173" s="190" t="s">
        <v>4</v>
      </c>
      <c r="E173" s="189">
        <v>1</v>
      </c>
      <c r="F173" s="188"/>
      <c r="G173" s="154">
        <f t="shared" si="3"/>
        <v>0</v>
      </c>
    </row>
    <row r="174" spans="2:7" ht="12.75">
      <c r="B174" s="233"/>
      <c r="C174" s="192" t="s">
        <v>149</v>
      </c>
      <c r="D174" s="190" t="s">
        <v>4</v>
      </c>
      <c r="E174" s="189">
        <v>1</v>
      </c>
      <c r="F174" s="188"/>
      <c r="G174" s="154">
        <f t="shared" si="3"/>
        <v>0</v>
      </c>
    </row>
    <row r="175" spans="2:7" ht="12.75">
      <c r="B175" s="233"/>
      <c r="C175" s="192" t="s">
        <v>154</v>
      </c>
      <c r="D175" s="190" t="s">
        <v>4</v>
      </c>
      <c r="E175" s="189">
        <v>1</v>
      </c>
      <c r="F175" s="188"/>
      <c r="G175" s="154">
        <f t="shared" si="3"/>
        <v>0</v>
      </c>
    </row>
    <row r="176" spans="2:7" ht="12.75">
      <c r="B176" s="233"/>
      <c r="C176" s="151" t="s">
        <v>24</v>
      </c>
      <c r="D176" s="152" t="s">
        <v>4</v>
      </c>
      <c r="E176" s="153">
        <v>2</v>
      </c>
      <c r="F176" s="188"/>
      <c r="G176" s="154">
        <f t="shared" si="3"/>
        <v>0</v>
      </c>
    </row>
    <row r="177" spans="2:7" ht="12.75">
      <c r="B177" s="233"/>
      <c r="C177" s="151" t="s">
        <v>25</v>
      </c>
      <c r="D177" s="152" t="s">
        <v>4</v>
      </c>
      <c r="E177" s="153">
        <v>3</v>
      </c>
      <c r="F177" s="188"/>
      <c r="G177" s="154">
        <f t="shared" si="3"/>
        <v>0</v>
      </c>
    </row>
    <row r="178" spans="2:7" ht="12.75">
      <c r="B178" s="241"/>
      <c r="C178" s="193" t="s">
        <v>155</v>
      </c>
      <c r="D178" s="155" t="s">
        <v>4</v>
      </c>
      <c r="E178" s="156">
        <v>1</v>
      </c>
      <c r="F178" s="188"/>
      <c r="G178" s="154">
        <f t="shared" si="3"/>
        <v>0</v>
      </c>
    </row>
    <row r="179" spans="2:7" ht="12.75">
      <c r="B179" s="241"/>
      <c r="C179" s="193" t="s">
        <v>156</v>
      </c>
      <c r="D179" s="155" t="s">
        <v>4</v>
      </c>
      <c r="E179" s="156">
        <v>2</v>
      </c>
      <c r="F179" s="188"/>
      <c r="G179" s="154">
        <f t="shared" si="3"/>
        <v>0</v>
      </c>
    </row>
    <row r="180" spans="2:7" ht="12.75">
      <c r="B180" s="241"/>
      <c r="C180" s="193" t="s">
        <v>157</v>
      </c>
      <c r="D180" s="155" t="s">
        <v>4</v>
      </c>
      <c r="E180" s="156">
        <v>2</v>
      </c>
      <c r="F180" s="188"/>
      <c r="G180" s="154">
        <f t="shared" si="3"/>
        <v>0</v>
      </c>
    </row>
    <row r="181" spans="2:7" ht="12.75">
      <c r="B181" s="241"/>
      <c r="C181" s="193" t="s">
        <v>158</v>
      </c>
      <c r="D181" s="155" t="s">
        <v>4</v>
      </c>
      <c r="E181" s="156">
        <v>1</v>
      </c>
      <c r="F181" s="188"/>
      <c r="G181" s="154">
        <f t="shared" si="3"/>
        <v>0</v>
      </c>
    </row>
    <row r="182" spans="2:7" ht="12.75">
      <c r="B182" s="241"/>
      <c r="C182" s="63"/>
      <c r="D182" s="64"/>
      <c r="F182" s="12"/>
      <c r="G182" s="11"/>
    </row>
    <row r="183" spans="2:7" ht="51">
      <c r="B183" s="243" t="s">
        <v>52</v>
      </c>
      <c r="C183" s="151" t="s">
        <v>171</v>
      </c>
      <c r="D183" s="155" t="s">
        <v>4</v>
      </c>
      <c r="E183" s="156">
        <v>25</v>
      </c>
      <c r="F183" s="154"/>
      <c r="G183" s="154">
        <f t="shared" si="3"/>
        <v>0</v>
      </c>
    </row>
    <row r="184" spans="2:7" ht="12.75">
      <c r="B184" s="241"/>
      <c r="C184" s="24"/>
      <c r="D184" s="64"/>
      <c r="F184" s="12"/>
      <c r="G184" s="11"/>
    </row>
    <row r="185" spans="2:7" ht="89.25">
      <c r="B185" s="243" t="s">
        <v>93</v>
      </c>
      <c r="C185" s="151" t="s">
        <v>184</v>
      </c>
      <c r="D185" s="155"/>
      <c r="E185" s="156"/>
      <c r="F185" s="154"/>
      <c r="G185" s="154"/>
    </row>
    <row r="186" spans="2:7" ht="12.75">
      <c r="B186" s="241"/>
      <c r="C186" s="151" t="s">
        <v>172</v>
      </c>
      <c r="D186" s="155"/>
      <c r="E186" s="156"/>
      <c r="F186" s="154"/>
      <c r="G186" s="154"/>
    </row>
    <row r="187" spans="2:7" ht="12.75">
      <c r="B187" s="241"/>
      <c r="C187" s="151" t="s">
        <v>173</v>
      </c>
      <c r="D187" s="155"/>
      <c r="E187" s="156"/>
      <c r="F187" s="154"/>
      <c r="G187" s="154"/>
    </row>
    <row r="188" spans="2:7" ht="12.75">
      <c r="B188" s="241"/>
      <c r="C188" s="151" t="s">
        <v>174</v>
      </c>
      <c r="D188" s="155" t="s">
        <v>4</v>
      </c>
      <c r="E188" s="156">
        <v>20</v>
      </c>
      <c r="F188" s="154"/>
      <c r="G188" s="154">
        <f t="shared" si="3"/>
        <v>0</v>
      </c>
    </row>
    <row r="189" spans="2:7" ht="12.75">
      <c r="B189" s="241"/>
      <c r="C189" s="63"/>
      <c r="D189" s="64"/>
      <c r="F189" s="11"/>
      <c r="G189" s="11"/>
    </row>
    <row r="190" spans="2:7" ht="38.25">
      <c r="B190" s="248" t="s">
        <v>94</v>
      </c>
      <c r="C190" s="151" t="s">
        <v>90</v>
      </c>
      <c r="D190" s="152" t="s">
        <v>4</v>
      </c>
      <c r="E190" s="153">
        <v>1</v>
      </c>
      <c r="F190" s="194"/>
      <c r="G190" s="154">
        <f t="shared" si="3"/>
        <v>0</v>
      </c>
    </row>
    <row r="191" spans="2:7" ht="12.75">
      <c r="B191" s="249"/>
      <c r="C191" s="24"/>
      <c r="D191" s="5"/>
      <c r="E191" s="96"/>
      <c r="G191" s="11"/>
    </row>
    <row r="192" spans="2:7" ht="38.25">
      <c r="B192" s="243" t="s">
        <v>95</v>
      </c>
      <c r="C192" s="151" t="s">
        <v>159</v>
      </c>
      <c r="D192" s="152" t="s">
        <v>4</v>
      </c>
      <c r="E192" s="156">
        <v>3</v>
      </c>
      <c r="F192" s="194"/>
      <c r="G192" s="154">
        <f t="shared" si="3"/>
        <v>0</v>
      </c>
    </row>
    <row r="193" spans="2:7" ht="12.75">
      <c r="B193" s="241"/>
      <c r="C193" s="24"/>
      <c r="D193" s="5"/>
      <c r="G193" s="11"/>
    </row>
    <row r="194" spans="2:7" ht="38.25">
      <c r="B194" s="248" t="s">
        <v>96</v>
      </c>
      <c r="C194" s="151" t="s">
        <v>26</v>
      </c>
      <c r="D194" s="152" t="s">
        <v>4</v>
      </c>
      <c r="E194" s="156">
        <v>3</v>
      </c>
      <c r="F194" s="194"/>
      <c r="G194" s="154">
        <f t="shared" si="3"/>
        <v>0</v>
      </c>
    </row>
    <row r="195" spans="2:7" ht="12.75">
      <c r="B195" s="249"/>
      <c r="C195" s="24"/>
      <c r="D195" s="5"/>
      <c r="G195" s="11"/>
    </row>
    <row r="196" spans="2:7" ht="38.25">
      <c r="B196" s="243" t="s">
        <v>97</v>
      </c>
      <c r="C196" s="151" t="s">
        <v>160</v>
      </c>
      <c r="D196" s="152" t="s">
        <v>4</v>
      </c>
      <c r="E196" s="156">
        <v>1</v>
      </c>
      <c r="F196" s="194"/>
      <c r="G196" s="154">
        <f t="shared" si="3"/>
        <v>0</v>
      </c>
    </row>
    <row r="197" spans="2:7" ht="12.75">
      <c r="B197" s="241"/>
      <c r="C197" s="24"/>
      <c r="D197" s="2"/>
      <c r="G197" s="11"/>
    </row>
    <row r="198" spans="2:7" ht="25.5">
      <c r="B198" s="248" t="s">
        <v>98</v>
      </c>
      <c r="C198" s="181" t="s">
        <v>27</v>
      </c>
      <c r="D198" s="152" t="s">
        <v>4</v>
      </c>
      <c r="E198" s="153">
        <v>1</v>
      </c>
      <c r="F198" s="194"/>
      <c r="G198" s="154">
        <f t="shared" si="3"/>
        <v>0</v>
      </c>
    </row>
    <row r="199" spans="2:7" ht="12.75">
      <c r="B199" s="249"/>
      <c r="C199" s="24"/>
      <c r="D199" s="26"/>
      <c r="E199" s="101"/>
      <c r="G199" s="11"/>
    </row>
    <row r="200" spans="2:7" ht="51">
      <c r="B200" s="243" t="s">
        <v>99</v>
      </c>
      <c r="C200" s="181" t="s">
        <v>161</v>
      </c>
      <c r="D200" s="152" t="s">
        <v>4</v>
      </c>
      <c r="E200" s="195">
        <v>17</v>
      </c>
      <c r="F200" s="194"/>
      <c r="G200" s="154">
        <f t="shared" si="3"/>
        <v>0</v>
      </c>
    </row>
    <row r="201" spans="2:7" ht="12.75">
      <c r="B201" s="241"/>
      <c r="C201" s="32"/>
      <c r="D201" s="2"/>
      <c r="G201" s="11"/>
    </row>
    <row r="202" spans="2:7" ht="51">
      <c r="B202" s="248" t="s">
        <v>100</v>
      </c>
      <c r="C202" s="196" t="s">
        <v>28</v>
      </c>
      <c r="D202" s="152" t="s">
        <v>4</v>
      </c>
      <c r="E202" s="163">
        <v>19</v>
      </c>
      <c r="F202" s="194"/>
      <c r="G202" s="154">
        <f t="shared" si="3"/>
        <v>0</v>
      </c>
    </row>
    <row r="203" spans="2:7" ht="12.75">
      <c r="B203" s="249"/>
      <c r="C203" s="37"/>
      <c r="D203" s="2"/>
      <c r="G203" s="11"/>
    </row>
    <row r="204" spans="2:7" ht="38.25">
      <c r="B204" s="243" t="s">
        <v>101</v>
      </c>
      <c r="C204" s="151" t="s">
        <v>29</v>
      </c>
      <c r="D204" s="152" t="s">
        <v>4</v>
      </c>
      <c r="E204" s="153">
        <v>2</v>
      </c>
      <c r="F204" s="194"/>
      <c r="G204" s="154">
        <f t="shared" si="3"/>
        <v>0</v>
      </c>
    </row>
    <row r="205" spans="2:7" ht="12.75">
      <c r="B205" s="241"/>
      <c r="C205" s="18"/>
      <c r="D205" s="8"/>
      <c r="E205" s="102"/>
      <c r="G205" s="11"/>
    </row>
    <row r="206" spans="2:7" ht="51">
      <c r="B206" s="248" t="s">
        <v>102</v>
      </c>
      <c r="C206" s="169" t="s">
        <v>91</v>
      </c>
      <c r="D206" s="152" t="s">
        <v>4</v>
      </c>
      <c r="E206" s="153">
        <v>3</v>
      </c>
      <c r="F206" s="194"/>
      <c r="G206" s="154">
        <f aca="true" t="shared" si="4" ref="G206:G224">SUM(E206*F206)</f>
        <v>0</v>
      </c>
    </row>
    <row r="207" spans="2:7" ht="12.75">
      <c r="B207" s="249"/>
      <c r="C207" s="90"/>
      <c r="D207" s="34"/>
      <c r="E207" s="104"/>
      <c r="G207" s="11"/>
    </row>
    <row r="208" spans="2:7" ht="51">
      <c r="B208" s="243" t="s">
        <v>103</v>
      </c>
      <c r="C208" s="197" t="s">
        <v>30</v>
      </c>
      <c r="D208" s="198" t="s">
        <v>4</v>
      </c>
      <c r="E208" s="156">
        <v>1</v>
      </c>
      <c r="F208" s="194"/>
      <c r="G208" s="154">
        <f t="shared" si="4"/>
        <v>0</v>
      </c>
    </row>
    <row r="209" spans="2:7" ht="12.75">
      <c r="B209" s="241"/>
      <c r="G209" s="11"/>
    </row>
    <row r="210" spans="2:7" ht="25.5">
      <c r="B210" s="248" t="s">
        <v>104</v>
      </c>
      <c r="C210" s="199" t="s">
        <v>31</v>
      </c>
      <c r="D210" s="198" t="s">
        <v>4</v>
      </c>
      <c r="E210" s="156">
        <v>1</v>
      </c>
      <c r="F210" s="194"/>
      <c r="G210" s="154">
        <f t="shared" si="4"/>
        <v>0</v>
      </c>
    </row>
    <row r="211" spans="2:7" ht="12.75">
      <c r="B211" s="249"/>
      <c r="G211" s="11"/>
    </row>
    <row r="212" spans="2:7" ht="51">
      <c r="B212" s="243" t="s">
        <v>105</v>
      </c>
      <c r="C212" s="193" t="s">
        <v>163</v>
      </c>
      <c r="D212" s="198" t="s">
        <v>14</v>
      </c>
      <c r="E212" s="156">
        <v>10</v>
      </c>
      <c r="F212" s="194"/>
      <c r="G212" s="154">
        <f t="shared" si="4"/>
        <v>0</v>
      </c>
    </row>
    <row r="213" spans="2:7" ht="12.75">
      <c r="B213" s="241"/>
      <c r="G213" s="11"/>
    </row>
    <row r="214" spans="2:7" ht="51">
      <c r="B214" s="248" t="s">
        <v>106</v>
      </c>
      <c r="C214" s="193" t="s">
        <v>162</v>
      </c>
      <c r="D214" s="198" t="s">
        <v>14</v>
      </c>
      <c r="E214" s="156">
        <v>10</v>
      </c>
      <c r="F214" s="194"/>
      <c r="G214" s="154">
        <f t="shared" si="4"/>
        <v>0</v>
      </c>
    </row>
    <row r="215" spans="2:7" ht="12.75">
      <c r="B215" s="249"/>
      <c r="D215" s="2"/>
      <c r="G215" s="11"/>
    </row>
    <row r="216" spans="2:7" ht="12.75">
      <c r="B216" s="243" t="s">
        <v>107</v>
      </c>
      <c r="C216" s="199" t="s">
        <v>32</v>
      </c>
      <c r="D216" s="155" t="s">
        <v>46</v>
      </c>
      <c r="E216" s="156">
        <v>1</v>
      </c>
      <c r="F216" s="194"/>
      <c r="G216" s="154">
        <f t="shared" si="4"/>
        <v>0</v>
      </c>
    </row>
    <row r="217" spans="2:7" ht="12.75">
      <c r="B217" s="241"/>
      <c r="G217" s="11"/>
    </row>
    <row r="218" spans="2:7" ht="12.75">
      <c r="B218" s="248" t="s">
        <v>108</v>
      </c>
      <c r="C218" s="199" t="s">
        <v>33</v>
      </c>
      <c r="D218" s="155" t="s">
        <v>46</v>
      </c>
      <c r="E218" s="156">
        <v>1</v>
      </c>
      <c r="F218" s="194"/>
      <c r="G218" s="154">
        <f t="shared" si="4"/>
        <v>0</v>
      </c>
    </row>
    <row r="219" spans="2:7" ht="12.75">
      <c r="B219" s="249"/>
      <c r="G219" s="11"/>
    </row>
    <row r="220" spans="2:7" ht="15" customHeight="1">
      <c r="B220" s="243" t="s">
        <v>109</v>
      </c>
      <c r="C220" s="199" t="s">
        <v>34</v>
      </c>
      <c r="D220" s="198" t="s">
        <v>14</v>
      </c>
      <c r="E220" s="156">
        <f>E57</f>
        <v>271.7</v>
      </c>
      <c r="F220" s="194"/>
      <c r="G220" s="154">
        <f t="shared" si="4"/>
        <v>0</v>
      </c>
    </row>
    <row r="221" spans="2:7" ht="12.75">
      <c r="B221" s="241"/>
      <c r="G221" s="11"/>
    </row>
    <row r="222" spans="2:7" ht="38.25">
      <c r="B222" s="248" t="s">
        <v>175</v>
      </c>
      <c r="C222" s="193" t="s">
        <v>168</v>
      </c>
      <c r="D222" s="155" t="s">
        <v>46</v>
      </c>
      <c r="E222" s="156">
        <v>1</v>
      </c>
      <c r="F222" s="194"/>
      <c r="G222" s="154">
        <f t="shared" si="4"/>
        <v>0</v>
      </c>
    </row>
    <row r="223" spans="2:7" ht="12.75">
      <c r="B223" s="249"/>
      <c r="G223" s="11"/>
    </row>
    <row r="224" spans="2:7" ht="25.5">
      <c r="B224" s="243" t="s">
        <v>176</v>
      </c>
      <c r="C224" s="199" t="s">
        <v>35</v>
      </c>
      <c r="D224" s="155" t="s">
        <v>46</v>
      </c>
      <c r="E224" s="156">
        <v>1</v>
      </c>
      <c r="F224" s="194"/>
      <c r="G224" s="154">
        <f t="shared" si="4"/>
        <v>0</v>
      </c>
    </row>
    <row r="225" spans="2:5" ht="12.75">
      <c r="B225" s="233"/>
      <c r="D225" s="48"/>
      <c r="E225" s="105"/>
    </row>
    <row r="226" spans="2:7" ht="16.5" thickBot="1">
      <c r="B226" s="237"/>
      <c r="C226" s="130" t="s">
        <v>41</v>
      </c>
      <c r="D226" s="131"/>
      <c r="E226" s="132"/>
      <c r="F226" s="133"/>
      <c r="G226" s="150">
        <f>SUM(G141:G225)</f>
        <v>0</v>
      </c>
    </row>
    <row r="227" ht="13.5" thickTop="1">
      <c r="B227" s="232"/>
    </row>
    <row r="228" spans="2:5" ht="12.75">
      <c r="B228" s="232"/>
      <c r="D228" s="62"/>
      <c r="E228" s="105"/>
    </row>
    <row r="229" spans="2:3" ht="15.75">
      <c r="B229" s="234" t="s">
        <v>40</v>
      </c>
      <c r="C229" s="141" t="s">
        <v>36</v>
      </c>
    </row>
    <row r="230" spans="2:7" ht="12.75">
      <c r="B230" s="233"/>
      <c r="C230" s="91"/>
      <c r="D230" s="200" t="s">
        <v>187</v>
      </c>
      <c r="E230" s="201" t="s">
        <v>188</v>
      </c>
      <c r="F230" s="202" t="s">
        <v>189</v>
      </c>
      <c r="G230" s="202" t="s">
        <v>190</v>
      </c>
    </row>
    <row r="231" spans="2:7" ht="12.75">
      <c r="B231" s="235" t="s">
        <v>110</v>
      </c>
      <c r="C231" s="203" t="s">
        <v>142</v>
      </c>
      <c r="D231" s="155" t="s">
        <v>12</v>
      </c>
      <c r="E231" s="156">
        <f>E57*2.5</f>
        <v>679.25</v>
      </c>
      <c r="F231" s="194"/>
      <c r="G231" s="154">
        <f>SUM(E231*F231)</f>
        <v>0</v>
      </c>
    </row>
    <row r="232" spans="2:7" ht="12.75">
      <c r="B232" s="233"/>
      <c r="G232" s="11"/>
    </row>
    <row r="233" spans="2:7" ht="38.25">
      <c r="B233" s="235" t="s">
        <v>164</v>
      </c>
      <c r="C233" s="151" t="s">
        <v>140</v>
      </c>
      <c r="D233" s="204"/>
      <c r="E233" s="156"/>
      <c r="F233" s="194"/>
      <c r="G233" s="154"/>
    </row>
    <row r="234" spans="2:7" ht="12.75">
      <c r="B234" s="250"/>
      <c r="C234" s="205" t="s">
        <v>141</v>
      </c>
      <c r="D234" s="152" t="s">
        <v>4</v>
      </c>
      <c r="E234" s="153">
        <v>1</v>
      </c>
      <c r="F234" s="194"/>
      <c r="G234" s="154">
        <f>SUM(E234*F234)</f>
        <v>0</v>
      </c>
    </row>
    <row r="235" spans="3:7" ht="12.75">
      <c r="C235" s="18"/>
      <c r="D235" s="5"/>
      <c r="E235" s="96"/>
      <c r="G235" s="11"/>
    </row>
    <row r="236" spans="2:7" ht="25.5">
      <c r="B236" s="250" t="s">
        <v>111</v>
      </c>
      <c r="C236" s="206" t="s">
        <v>185</v>
      </c>
      <c r="D236" s="152" t="s">
        <v>14</v>
      </c>
      <c r="E236" s="153">
        <f>E57</f>
        <v>271.7</v>
      </c>
      <c r="F236" s="194"/>
      <c r="G236" s="154">
        <f>SUM(E236*F236)</f>
        <v>0</v>
      </c>
    </row>
    <row r="237" spans="3:7" ht="12.75">
      <c r="C237" s="65"/>
      <c r="D237" s="5"/>
      <c r="E237" s="96"/>
      <c r="G237" s="11"/>
    </row>
    <row r="238" spans="2:7" ht="12.75">
      <c r="B238" s="250" t="s">
        <v>112</v>
      </c>
      <c r="C238" s="207" t="s">
        <v>37</v>
      </c>
      <c r="D238" s="155" t="s">
        <v>7</v>
      </c>
      <c r="E238" s="156">
        <v>20</v>
      </c>
      <c r="F238" s="194"/>
      <c r="G238" s="154">
        <f>SUM(E238*F238)</f>
        <v>0</v>
      </c>
    </row>
    <row r="239" spans="3:7" ht="12.75">
      <c r="C239" s="83"/>
      <c r="D239" s="64"/>
      <c r="G239" s="11"/>
    </row>
    <row r="240" spans="3:7" ht="12.75">
      <c r="C240" s="66"/>
      <c r="G240" s="11"/>
    </row>
    <row r="241" spans="2:7" ht="63.75">
      <c r="B241" s="250" t="s">
        <v>193</v>
      </c>
      <c r="C241" s="208" t="s">
        <v>139</v>
      </c>
      <c r="D241" s="198"/>
      <c r="E241" s="156"/>
      <c r="F241" s="194"/>
      <c r="G241" s="154"/>
    </row>
    <row r="242" spans="3:7" ht="12.75">
      <c r="C242" s="66"/>
      <c r="G242" s="11">
        <f>SUM(E242*F242)</f>
        <v>0</v>
      </c>
    </row>
    <row r="243" spans="3:7" ht="12.75">
      <c r="C243" s="208" t="s">
        <v>53</v>
      </c>
      <c r="D243" s="198" t="s">
        <v>177</v>
      </c>
      <c r="E243" s="156">
        <v>0.1</v>
      </c>
      <c r="F243" s="194">
        <f>SUM(G74+G115+G136+G226+G231+G234+G236+G238+G241)</f>
        <v>0</v>
      </c>
      <c r="G243" s="154">
        <f>E243*F243</f>
        <v>0</v>
      </c>
    </row>
    <row r="246" spans="2:7" ht="16.5" thickBot="1">
      <c r="B246" s="237"/>
      <c r="C246" s="130" t="s">
        <v>84</v>
      </c>
      <c r="D246" s="131"/>
      <c r="E246" s="132"/>
      <c r="F246" s="133"/>
      <c r="G246" s="150">
        <f>SUM(G231:G243)</f>
        <v>0</v>
      </c>
    </row>
    <row r="247" ht="13.5" thickTop="1"/>
    <row r="248" ht="12.75">
      <c r="C248" s="92"/>
    </row>
    <row r="249" ht="12.75">
      <c r="C249" s="91"/>
    </row>
    <row r="251" spans="3:5" ht="12.75">
      <c r="C251" s="251"/>
      <c r="D251" s="251"/>
      <c r="E251" s="251"/>
    </row>
  </sheetData>
  <sheetProtection/>
  <mergeCells count="1">
    <mergeCell ref="C251:E2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1" r:id="rId1"/>
  <headerFooter alignWithMargins="0">
    <oddHeader>&amp;L&amp;"Arial CE,Krepko"Občina Kanal ob Soči&amp;CVodovod Čargova&amp;R&amp;"Arial CE,Krepko"Popis  del</oddHeader>
  </headerFooter>
  <rowBreaks count="6" manualBreakCount="6">
    <brk id="53" max="255" man="1"/>
    <brk id="75" max="255" man="1"/>
    <brk id="116" max="255" man="1"/>
    <brk id="137" max="255" man="1"/>
    <brk id="18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darjan</dc:creator>
  <cp:keywords/>
  <dc:description/>
  <cp:lastModifiedBy>Kristina</cp:lastModifiedBy>
  <cp:lastPrinted>2010-02-23T10:25:05Z</cp:lastPrinted>
  <dcterms:created xsi:type="dcterms:W3CDTF">2003-06-20T08:27:18Z</dcterms:created>
  <dcterms:modified xsi:type="dcterms:W3CDTF">2010-03-05T09:05:32Z</dcterms:modified>
  <cp:category/>
  <cp:version/>
  <cp:contentType/>
  <cp:contentStatus/>
</cp:coreProperties>
</file>